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120" windowHeight="8670" tabRatio="775" activeTab="0"/>
  </bookViews>
  <sheets>
    <sheet name="DÚSP Černovice" sheetId="1" r:id="rId1"/>
    <sheet name="ÚSP Zboží" sheetId="2" r:id="rId2"/>
    <sheet name="USP Ledeč nad Sázavou" sheetId="3" r:id="rId3"/>
    <sheet name="ÚSP Lidmaň" sheetId="4" r:id="rId4"/>
    <sheet name="ÚSP Věž" sheetId="5" r:id="rId5"/>
    <sheet name="ÚSP Těchobuz" sheetId="6" r:id="rId6"/>
    <sheet name="ÚSP Jinošov" sheetId="7" r:id="rId7"/>
    <sheet name="ÚSP Nové Syrovice" sheetId="8" r:id="rId8"/>
    <sheet name="DD M.Curierových" sheetId="9" r:id="rId9"/>
    <sheet name="DD Třebíč Kubešova" sheetId="10" r:id="rId10"/>
    <sheet name="DD Třebíč Koutkova" sheetId="11" r:id="rId11"/>
    <sheet name="DD Náměšť nad Os" sheetId="12" r:id="rId12"/>
    <sheet name="DD Velký Újezd" sheetId="13" r:id="rId13"/>
    <sheet name="Psych.Jihl." sheetId="14" r:id="rId14"/>
    <sheet name="ÚSP Křižanov" sheetId="15" r:id="rId15"/>
    <sheet name="DD Mitrov" sheetId="16" r:id="rId16"/>
    <sheet name="DD Velké Meziříčí" sheetId="17" r:id="rId17"/>
    <sheet name="DD Havlíčkův Brod" sheetId="18" r:id="rId18"/>
    <sheet name="DD Humpolec" sheetId="19" r:id="rId19"/>
    <sheet name="DD Proseč u Pošné" sheetId="20" r:id="rId20"/>
    <sheet name="DD Onšov" sheetId="21" r:id="rId21"/>
    <sheet name="DD Proseč Obořiště" sheetId="22" r:id="rId22"/>
    <sheet name="DD Ždírec" sheetId="23" r:id="rId23"/>
  </sheets>
  <externalReferences>
    <externalReference r:id="rId26"/>
  </externalReferences>
  <definedNames>
    <definedName name="_xlnm.Print_Area" localSheetId="17">'DD Havlíčkův Brod'!$A$1:$O$130</definedName>
    <definedName name="_xlnm.Print_Area" localSheetId="18">'DD Humpolec'!$A$1:$O$128</definedName>
    <definedName name="_xlnm.Print_Area" localSheetId="20">'DD Onšov'!$A$1:$O$132</definedName>
    <definedName name="_xlnm.Print_Area" localSheetId="21">'DD Proseč Obořiště'!$A$1:$O$132</definedName>
    <definedName name="_xlnm.Print_Area" localSheetId="19">'DD Proseč u Pošné'!$A$1:$O$131</definedName>
    <definedName name="_xlnm.Print_Area" localSheetId="9">'DD Třebíč Kubešova'!$A$1:$O$136</definedName>
    <definedName name="_xlnm.Print_Area" localSheetId="16">'DD Velké Meziříčí'!$A$1:$O$136</definedName>
    <definedName name="_xlnm.Print_Area" localSheetId="12">'DD Velký Újezd'!$A$1:$O$114</definedName>
    <definedName name="_xlnm.Print_Area" localSheetId="22">'DD Ždírec'!$A$1:$O$127</definedName>
    <definedName name="_xlnm.Print_Area" localSheetId="0">'DÚSP Černovice'!$A$1:$O$131</definedName>
    <definedName name="_xlnm.Print_Area" localSheetId="14">'ÚSP Křižanov'!$A$1:$O$123</definedName>
    <definedName name="_xlnm.Print_Area" localSheetId="2">'USP Ledeč nad Sázavou'!$A$1:$O$126</definedName>
    <definedName name="_xlnm.Print_Area" localSheetId="3">'ÚSP Lidmaň'!$A$1:$O$125</definedName>
    <definedName name="_xlnm.Print_Area" localSheetId="5">'ÚSP Těchobuz'!$A$1:$O$125</definedName>
    <definedName name="_xlnm.Print_Area" localSheetId="4">'ÚSP Věž'!$A$1:$O$124</definedName>
    <definedName name="_xlnm.Print_Area" localSheetId="1">'ÚSP Zboží'!$A$1:$O$127</definedName>
  </definedNames>
  <calcPr fullCalcOnLoad="1"/>
</workbook>
</file>

<file path=xl/sharedStrings.xml><?xml version="1.0" encoding="utf-8"?>
<sst xmlns="http://schemas.openxmlformats.org/spreadsheetml/2006/main" count="4836" uniqueCount="533">
  <si>
    <t>Finanční plán</t>
  </si>
  <si>
    <t>Skutečnost za rok 2003</t>
  </si>
  <si>
    <t>Skutečnost za rok 2004</t>
  </si>
  <si>
    <t>Rozdíl 2004 - 2003</t>
  </si>
  <si>
    <t>Návrh na rok 2005</t>
  </si>
  <si>
    <t>Rozdíl 2005 - 2004</t>
  </si>
  <si>
    <t xml:space="preserve">Hlavní </t>
  </si>
  <si>
    <t>Doplňková</t>
  </si>
  <si>
    <t>Celkem</t>
  </si>
  <si>
    <t xml:space="preserve">v </t>
  </si>
  <si>
    <t>činnost</t>
  </si>
  <si>
    <t>+/-</t>
  </si>
  <si>
    <t>%</t>
  </si>
  <si>
    <t>Tržby za vlastní výrobky /úč. 601/</t>
  </si>
  <si>
    <t>Tržby z prodeje služeb /úč. 602/</t>
  </si>
  <si>
    <t>Tržby za prodané zboží /úč. 604/</t>
  </si>
  <si>
    <t>Aktivace /sesk.úč. 62/</t>
  </si>
  <si>
    <t>Ostatní výnosy /sesk.úč. 64/</t>
  </si>
  <si>
    <t xml:space="preserve">      z toho: zúčtování fondů /úč.648/</t>
  </si>
  <si>
    <t>Tržby z prodeje majetku /sesk.úč.65/</t>
  </si>
  <si>
    <t xml:space="preserve">      z toho: tržby z prodeje dlouhod. majetku /úč. 651/</t>
  </si>
  <si>
    <t>Provozní dotace /úč. 691/</t>
  </si>
  <si>
    <t>Výnosy celkem</t>
  </si>
  <si>
    <t>Spotřeba materiálu /úč. 501/</t>
  </si>
  <si>
    <t xml:space="preserve">      z toho: nákup drobného dlouhod. hm. majetku</t>
  </si>
  <si>
    <t>Spotřeba energie /úč. 502/</t>
  </si>
  <si>
    <t>Spotřeba ostat. nesklad. dodávek /úč. 503/</t>
  </si>
  <si>
    <t>Prodané zboží /úč. 504/</t>
  </si>
  <si>
    <t>Služby /sesk.úč. 51/</t>
  </si>
  <si>
    <t xml:space="preserve">       z toho: opravy a udržování /úč. 511/</t>
  </si>
  <si>
    <t xml:space="preserve">           ostatní služby /úč. 518/</t>
  </si>
  <si>
    <t>Osobní náklady /sesk.úč. 52/</t>
  </si>
  <si>
    <t xml:space="preserve">     z toho: mzdové náklady /úč. 521/</t>
  </si>
  <si>
    <t xml:space="preserve">           v tom: platy zaměstnanců</t>
  </si>
  <si>
    <t xml:space="preserve">                    ostatní osobní náklady</t>
  </si>
  <si>
    <t xml:space="preserve">           sociální pojištění /úč. 524-528/</t>
  </si>
  <si>
    <t>Daně a poplatky /sesk.úč. 53/</t>
  </si>
  <si>
    <t>Ostatní náklady /sesk.úč. 54/</t>
  </si>
  <si>
    <t>Odpisy, prodaný majetek /sesk.úč. 55/</t>
  </si>
  <si>
    <t xml:space="preserve">      z toho: odpisy dlouhodobého majetku /úč. 551/</t>
  </si>
  <si>
    <t>Daň z příjmů /sesk.úč. 59/</t>
  </si>
  <si>
    <t>Náklady celkem</t>
  </si>
  <si>
    <t>Hospodářský výsledek</t>
  </si>
  <si>
    <t>Nerozdělený zisk, ztráta minulých let k 31.12.</t>
  </si>
  <si>
    <t>Investice 2003</t>
  </si>
  <si>
    <t>v tis.Kč</t>
  </si>
  <si>
    <t>Investice 2004</t>
  </si>
  <si>
    <t>Plán čerpání investičního fondu 2005</t>
  </si>
  <si>
    <t>Vybavení inf.tech.z dotace zřizovatele</t>
  </si>
  <si>
    <t>Odvod do rozpočtu zřizovatele</t>
  </si>
  <si>
    <t>Opravy a údržba  2003</t>
  </si>
  <si>
    <t>Opravy a údržba 2004</t>
  </si>
  <si>
    <t>Plán oprav  dlouhodobého majetku  2005</t>
  </si>
  <si>
    <t>Výměna 2 ks plyn.topidel</t>
  </si>
  <si>
    <t>Výměna plyn.topidla</t>
  </si>
  <si>
    <t>Výměna vchodových dveří</t>
  </si>
  <si>
    <t>Opravy nábytku - Třebíč (podklady OÚSS)</t>
  </si>
  <si>
    <t>Obložení stěny</t>
  </si>
  <si>
    <t>Oprava nábytku</t>
  </si>
  <si>
    <t>Oprava čalounění</t>
  </si>
  <si>
    <t>Oprava tiskárny</t>
  </si>
  <si>
    <t>Další investice:</t>
  </si>
  <si>
    <t>Investiční výdaje ISPROFIN</t>
  </si>
  <si>
    <t xml:space="preserve">   z toho stavby</t>
  </si>
  <si>
    <t>Limit mzdových prostředků</t>
  </si>
  <si>
    <t>Limit</t>
  </si>
  <si>
    <t>Skutečnost</t>
  </si>
  <si>
    <t>Zaměstnanci</t>
  </si>
  <si>
    <t>průměrný přepočtený počet zaměstnanců</t>
  </si>
  <si>
    <t>průměrný přepočtený počet zaměstnaců k poslednímu dni sledovaného období</t>
  </si>
  <si>
    <t>Průměrná mzda</t>
  </si>
  <si>
    <t>Rozdíl</t>
  </si>
  <si>
    <t>hospodářskosprávní a provoznětechničtí zam.</t>
  </si>
  <si>
    <t>Ředitel</t>
  </si>
  <si>
    <t>NZP</t>
  </si>
  <si>
    <t>PZP</t>
  </si>
  <si>
    <t>Psychologové</t>
  </si>
  <si>
    <t>pedagogičtí pracovníci vychovatelé</t>
  </si>
  <si>
    <t>nepedagog.prac.-pomocní Vychovatelé</t>
  </si>
  <si>
    <t>prac. sociální péče</t>
  </si>
  <si>
    <t>sociální pracovníci</t>
  </si>
  <si>
    <t>zam.převážně manuelně pracující</t>
  </si>
  <si>
    <t>Přepočtený počet zaměstnanců</t>
  </si>
  <si>
    <t>Počty lůžek</t>
  </si>
  <si>
    <t>rok</t>
  </si>
  <si>
    <t>Plán</t>
  </si>
  <si>
    <t>kapacita</t>
  </si>
  <si>
    <t>Pořizovací cena majetku</t>
  </si>
  <si>
    <t>Oprávky k 1.1.2005</t>
  </si>
  <si>
    <t>Zůstatková cena k 31.12.2005</t>
  </si>
  <si>
    <t>celkem</t>
  </si>
  <si>
    <t>z toho odpisová skupina:</t>
  </si>
  <si>
    <t>Zůstatek účtu k 1.1.2004</t>
  </si>
  <si>
    <t>Účetní stav 2004</t>
  </si>
  <si>
    <t>Zůstatek účtu k 31.12.2004</t>
  </si>
  <si>
    <t>Deficit (-) BÚ</t>
  </si>
  <si>
    <t>Stav k 1.1.2004</t>
  </si>
  <si>
    <t>Tvorba</t>
  </si>
  <si>
    <t>Čerpání</t>
  </si>
  <si>
    <t>Stav k 31.12.2004</t>
  </si>
  <si>
    <t>Stav k 1.1.2005</t>
  </si>
  <si>
    <t>Běžný účet celkem</t>
  </si>
  <si>
    <t>-</t>
  </si>
  <si>
    <t>z toho: fond odměn</t>
  </si>
  <si>
    <t xml:space="preserve">          rezervní fond</t>
  </si>
  <si>
    <t xml:space="preserve">          provozní prostř.</t>
  </si>
  <si>
    <t>Běžný účet FKSP</t>
  </si>
  <si>
    <t>stav k 31.12.2004</t>
  </si>
  <si>
    <t>z toho po lhůtě splatnosti</t>
  </si>
  <si>
    <t>do 30 dnů</t>
  </si>
  <si>
    <t>31-90</t>
  </si>
  <si>
    <t>91-180</t>
  </si>
  <si>
    <t>181-360</t>
  </si>
  <si>
    <t>nad 360</t>
  </si>
  <si>
    <t>Pohledávky</t>
  </si>
  <si>
    <t>Závazky</t>
  </si>
  <si>
    <t>pánev el. do kuchyně</t>
  </si>
  <si>
    <t>mandl</t>
  </si>
  <si>
    <t>odvod do rozpočtu zřizovatele</t>
  </si>
  <si>
    <t xml:space="preserve">odvod do rozpočtu zřizovatele </t>
  </si>
  <si>
    <t>mycí stroj na toal. mísy do Břevnice</t>
  </si>
  <si>
    <t>lednice</t>
  </si>
  <si>
    <t>drtička na toaletní mísy</t>
  </si>
  <si>
    <t>rekonstrukce koupelny v HB</t>
  </si>
  <si>
    <t>automobil Opel Zafira</t>
  </si>
  <si>
    <t>výměna vzduchotechniky v kuchyni</t>
  </si>
  <si>
    <t xml:space="preserve">úprava vstupu v Břevnici </t>
  </si>
  <si>
    <t xml:space="preserve">dotažení signalizace k lůžkům </t>
  </si>
  <si>
    <t xml:space="preserve">bezdotekové baterie </t>
  </si>
  <si>
    <t>výměna bojlerů v Břevnici</t>
  </si>
  <si>
    <t>centrální klíč</t>
  </si>
  <si>
    <t xml:space="preserve">oprava propadlé podlahy </t>
  </si>
  <si>
    <t xml:space="preserve">úprava plochy pro kontejnery v Břevnici </t>
  </si>
  <si>
    <t>havárie</t>
  </si>
  <si>
    <t xml:space="preserve">výměna vchodových dveří </t>
  </si>
  <si>
    <t>výstavba WC na pokoji č. 8</t>
  </si>
  <si>
    <t>oprava WC</t>
  </si>
  <si>
    <t>dlažba v hale, úprava el. instal., bezbariérový př.</t>
  </si>
  <si>
    <t xml:space="preserve">oprava osvětlení </t>
  </si>
  <si>
    <t xml:space="preserve">dlažba v chodbě, dlažba na rampě u kuchyně </t>
  </si>
  <si>
    <t xml:space="preserve">zasekání signalizace </t>
  </si>
  <si>
    <t>SZP</t>
  </si>
  <si>
    <t>lékaři</t>
  </si>
  <si>
    <t>automobil FORD TRANZIT</t>
  </si>
  <si>
    <t>Blixér na přípravu mixované stravy</t>
  </si>
  <si>
    <t>žehlící stůl</t>
  </si>
  <si>
    <t xml:space="preserve">modernizace informač. Systému </t>
  </si>
  <si>
    <t>manipulační zařízení pro imobilní</t>
  </si>
  <si>
    <t>manipulační zařízení pro imobilné</t>
  </si>
  <si>
    <t xml:space="preserve">řezačka naq maso </t>
  </si>
  <si>
    <t>rekpnstrukce střediska Zadní Hamry</t>
  </si>
  <si>
    <t xml:space="preserve">rekonstrukce oddělení </t>
  </si>
  <si>
    <t xml:space="preserve">rekonstrukce Zadní Hamry </t>
  </si>
  <si>
    <t>oprava podlah, dveří koupelen</t>
  </si>
  <si>
    <t>Oprava nátěrů chatek Lhotka</t>
  </si>
  <si>
    <t>oprava podlahových krytin</t>
  </si>
  <si>
    <t>oprava chodnílů, plotů, fasády</t>
  </si>
  <si>
    <t>oprava fasády části zámku</t>
  </si>
  <si>
    <t>oprava rozvodů TUV</t>
  </si>
  <si>
    <t>běžná údrzba zařízení</t>
  </si>
  <si>
    <t>běžná oprava, udržba zařízení</t>
  </si>
  <si>
    <t>oprava nátěrů oken</t>
  </si>
  <si>
    <t>údržba zeleně</t>
  </si>
  <si>
    <t xml:space="preserve">oprava a údržba dopr. prostředků </t>
  </si>
  <si>
    <t>oprava a údržba dopr.prostředků</t>
  </si>
  <si>
    <t>DÚSP Černovice</t>
  </si>
  <si>
    <t>vyvíječ páry</t>
  </si>
  <si>
    <t>čtecí zařízení</t>
  </si>
  <si>
    <t>žehlič válcový - mandl</t>
  </si>
  <si>
    <t>odvod zřizovateli</t>
  </si>
  <si>
    <t>kotel varný</t>
  </si>
  <si>
    <t>konvektomat</t>
  </si>
  <si>
    <t>oprava a výměna elektroinstalace</t>
  </si>
  <si>
    <t>malování pokojů, chodeb a kuchyně</t>
  </si>
  <si>
    <t>údržba zahrady</t>
  </si>
  <si>
    <t>další opravy a údržba strojního zařízení a budovy</t>
  </si>
  <si>
    <t>DD Proseč Obořiště</t>
  </si>
  <si>
    <t>Rekonstrukce kotelny</t>
  </si>
  <si>
    <t>Žací stroj</t>
  </si>
  <si>
    <t>Signalizace</t>
  </si>
  <si>
    <t>Plastová lavice oosmihranná</t>
  </si>
  <si>
    <t>Automobil Opel Combo</t>
  </si>
  <si>
    <t>Opravy elektroinstalací</t>
  </si>
  <si>
    <t>Opravy budovy</t>
  </si>
  <si>
    <t>Opravy vodoinstalací</t>
  </si>
  <si>
    <t>Běžná údržba a opravy zařízení</t>
  </si>
  <si>
    <t>Opravy pokojů na zámku</t>
  </si>
  <si>
    <t>Oprava plotu parku</t>
  </si>
  <si>
    <t>Bezpečnostní údržba parku</t>
  </si>
  <si>
    <t>Ošetření stromů</t>
  </si>
  <si>
    <t>Oprava zámecké zdi</t>
  </si>
  <si>
    <t>osobní auto</t>
  </si>
  <si>
    <t xml:space="preserve">běžná údržba </t>
  </si>
  <si>
    <t>běžná údržba</t>
  </si>
  <si>
    <t>ÚSP Ledeč nad Sázavou</t>
  </si>
  <si>
    <t>klimatizace v pokojích</t>
  </si>
  <si>
    <t>modernizace podlah- lité podlahy</t>
  </si>
  <si>
    <t>zastřešení rampy</t>
  </si>
  <si>
    <t>přípojka plynu z rozpočtu kraje</t>
  </si>
  <si>
    <t>zastřešení chodníku</t>
  </si>
  <si>
    <t>expandéry</t>
  </si>
  <si>
    <t>sušička prádla</t>
  </si>
  <si>
    <t>přístřešek pro zahr. Techniku</t>
  </si>
  <si>
    <t>baterie(záložní zdroj)</t>
  </si>
  <si>
    <t>akumulační kamna</t>
  </si>
  <si>
    <t>oprava podlah, položení lina</t>
  </si>
  <si>
    <t>výměna lin</t>
  </si>
  <si>
    <t>oprava podlah, položení lin na pokojích klientů</t>
  </si>
  <si>
    <t>výměna okaenních rámů v kancelářích</t>
  </si>
  <si>
    <t>oprava nátěrů balkonů</t>
  </si>
  <si>
    <t>nátěry plotů</t>
  </si>
  <si>
    <t>čištění bojlerů</t>
  </si>
  <si>
    <t>nátěrů oken, mříží</t>
  </si>
  <si>
    <t>servis výtahů, opravy  havarijního  stavu</t>
  </si>
  <si>
    <t>opravy pračky výtahů, zařízení</t>
  </si>
  <si>
    <t>nátěry parapetů, zábradlí</t>
  </si>
  <si>
    <t>opravy - rezerva - havarijní stav</t>
  </si>
  <si>
    <t>výměna oken</t>
  </si>
  <si>
    <t>opravy aut</t>
  </si>
  <si>
    <t>servis kotelny a výtahů</t>
  </si>
  <si>
    <t>běžné opravy</t>
  </si>
  <si>
    <t>x</t>
  </si>
  <si>
    <t>Fondy v tis. Kč</t>
  </si>
  <si>
    <t xml:space="preserve">          investiční fond</t>
  </si>
  <si>
    <t>Plán 2005</t>
  </si>
  <si>
    <t>Stav k 31.12.2005</t>
  </si>
  <si>
    <t>ÚSP Nové Syrovice</t>
  </si>
  <si>
    <t>užitkový automobil</t>
  </si>
  <si>
    <t>osobní automobil</t>
  </si>
  <si>
    <t>kopírka</t>
  </si>
  <si>
    <t>dřevoobráběcí stroj</t>
  </si>
  <si>
    <t>relaxační křeslo</t>
  </si>
  <si>
    <t>oprava schodiště</t>
  </si>
  <si>
    <t>oprava záchodů</t>
  </si>
  <si>
    <t>oprava zdiva</t>
  </si>
  <si>
    <t>rekonstrukce jídelny</t>
  </si>
  <si>
    <t>Půdní vestavba z rozpočtu kraje</t>
  </si>
  <si>
    <t>Mandl</t>
  </si>
  <si>
    <t>Myčka na nádobí</t>
  </si>
  <si>
    <t>Altán pro klienty</t>
  </si>
  <si>
    <t>Sklad pro pracovní terapii</t>
  </si>
  <si>
    <t>Telefonní ústředna</t>
  </si>
  <si>
    <t>Oprava podlah</t>
  </si>
  <si>
    <t>Opravy stroj. Zařízení</t>
  </si>
  <si>
    <t>Rekonstrukce elektroinstalace a topení</t>
  </si>
  <si>
    <t>Běžná údržba</t>
  </si>
  <si>
    <t>Výměna dlažby, obkladačské práce</t>
  </si>
  <si>
    <t>Oprava omítek, oprava staveb. Prvků</t>
  </si>
  <si>
    <t>Malby a nátěry</t>
  </si>
  <si>
    <t>Běžná údržba stroj. Zařízení</t>
  </si>
  <si>
    <t>Postupná oprava el. Instalací</t>
  </si>
  <si>
    <t>Malby, nátěry, oprava zdí, elektroinstalací</t>
  </si>
  <si>
    <t>Opravy podlah na pokojích klientů a na chodbách</t>
  </si>
  <si>
    <t xml:space="preserve"> </t>
  </si>
  <si>
    <t>ÚSP Jinošov</t>
  </si>
  <si>
    <t>půdní vestavba</t>
  </si>
  <si>
    <t>Odvod z odpisů</t>
  </si>
  <si>
    <t>mycí a desinfekční automat na sanitár.nádoby - 1 ks</t>
  </si>
  <si>
    <t>pračka - 2 ks</t>
  </si>
  <si>
    <t>zvedací vany - 2 ks</t>
  </si>
  <si>
    <t>sedačkový zvedák</t>
  </si>
  <si>
    <t>rekonstrukce prádelny - tech.zhodnocení</t>
  </si>
  <si>
    <t>opravy strojního zařízení</t>
  </si>
  <si>
    <t>oprava strojního zařízení</t>
  </si>
  <si>
    <t>údržba zeleně parku</t>
  </si>
  <si>
    <t>malířské a natěračské práce</t>
  </si>
  <si>
    <t>oprava sociálního zařízení - sesterna</t>
  </si>
  <si>
    <t>odvlhčení budov</t>
  </si>
  <si>
    <t>oprava podlahových ploch včetně PVC</t>
  </si>
  <si>
    <t>oprava oplocení areálu</t>
  </si>
  <si>
    <t>DD Ždírec</t>
  </si>
  <si>
    <t>varný kotel</t>
  </si>
  <si>
    <t>žehlič prádla</t>
  </si>
  <si>
    <t>myčka podlož. Mís</t>
  </si>
  <si>
    <t>mycí stroj</t>
  </si>
  <si>
    <t xml:space="preserve">auto OPEL </t>
  </si>
  <si>
    <t>nářezový stroj</t>
  </si>
  <si>
    <t>odvod do rozp. Zřizovatele</t>
  </si>
  <si>
    <t xml:space="preserve">běžné opravy </t>
  </si>
  <si>
    <t xml:space="preserve">běžné opravy a údržba </t>
  </si>
  <si>
    <t>DD Mitrov</t>
  </si>
  <si>
    <t>Rekonstrukce pokojů</t>
  </si>
  <si>
    <t>Myčka podložních  mís</t>
  </si>
  <si>
    <t>Šoker na skladování potravin</t>
  </si>
  <si>
    <t>Žehlič</t>
  </si>
  <si>
    <t>El.varný kotel</t>
  </si>
  <si>
    <t>Sterilizátor el.</t>
  </si>
  <si>
    <t>Zvedač hydraulický</t>
  </si>
  <si>
    <t>Odvod zřizovateli</t>
  </si>
  <si>
    <t>Rekonstrukce hl.vchodu - dokončení z r.2002</t>
  </si>
  <si>
    <t>Projekt na střešní vestavbu</t>
  </si>
  <si>
    <t>Oprava koupelny,WC,pro zaměstnance</t>
  </si>
  <si>
    <t>Oprava oddělení Slunečnice</t>
  </si>
  <si>
    <t>Oprava dílen - podhledu</t>
  </si>
  <si>
    <t>Oprava koupelen pro obyvatele</t>
  </si>
  <si>
    <t>Oprava schodiště na Zámku</t>
  </si>
  <si>
    <t>Malování - nátěry</t>
  </si>
  <si>
    <t>Oprava elektrokotelny</t>
  </si>
  <si>
    <t>Oprava přípojky</t>
  </si>
  <si>
    <t>Oprava podlah, nátěry</t>
  </si>
  <si>
    <t>Oprava výtahu</t>
  </si>
  <si>
    <t>Oprava podlah nad hl. vchodem</t>
  </si>
  <si>
    <t>Ostatní opravy</t>
  </si>
  <si>
    <t>Oprava chaty</t>
  </si>
  <si>
    <t>Oprava kanalizace a svodů dešťové</t>
  </si>
  <si>
    <t>Oprava FORD Tranzit</t>
  </si>
  <si>
    <t>Oprava el.kotelny - výměna jističů</t>
  </si>
  <si>
    <t>Opravy strojového zařízení</t>
  </si>
  <si>
    <t>ÚSP Lidmaň</t>
  </si>
  <si>
    <t xml:space="preserve">pračka </t>
  </si>
  <si>
    <t>rekonstrukce vodárny</t>
  </si>
  <si>
    <t>elekt. Sporák</t>
  </si>
  <si>
    <t>telef.ústředna</t>
  </si>
  <si>
    <t>auto</t>
  </si>
  <si>
    <t>PC sít</t>
  </si>
  <si>
    <t>odvod do rozpočtu zřiz.</t>
  </si>
  <si>
    <t>pračka</t>
  </si>
  <si>
    <t>opravy automobilů</t>
  </si>
  <si>
    <t>oprava automobilu</t>
  </si>
  <si>
    <t>opravy automobilu</t>
  </si>
  <si>
    <t>oprava zař.prádelny, kuchyně,počítače</t>
  </si>
  <si>
    <t>oprava zařízení</t>
  </si>
  <si>
    <t xml:space="preserve">opravy zařízení </t>
  </si>
  <si>
    <t>DD Humpolec</t>
  </si>
  <si>
    <t>Dodávkový automobil</t>
  </si>
  <si>
    <t>Zahradní traktor</t>
  </si>
  <si>
    <t>Klimatizace kuchyně</t>
  </si>
  <si>
    <t>Dezinfekční stroj na podložní mísy</t>
  </si>
  <si>
    <t>Rezerva</t>
  </si>
  <si>
    <t>Rekonstrukce soc.zařízení (zdroj Kr.Ú)</t>
  </si>
  <si>
    <t>Pánev elektrická</t>
  </si>
  <si>
    <t>Malby, nátěry</t>
  </si>
  <si>
    <t>Těsnění oken</t>
  </si>
  <si>
    <t>Elektroúdržba</t>
  </si>
  <si>
    <t>Opravy a údržba podlah</t>
  </si>
  <si>
    <t>Nátěry, okna, dveře</t>
  </si>
  <si>
    <t>Nátěry, malby</t>
  </si>
  <si>
    <t>Opravy kuch.zaříení, výtahů</t>
  </si>
  <si>
    <t>Stavební opravy kuchyně</t>
  </si>
  <si>
    <t>sadové úpravy, údržba zeleně</t>
  </si>
  <si>
    <t>Opravy koteního zařízení</t>
  </si>
  <si>
    <t>Opravy rozvodů topení</t>
  </si>
  <si>
    <t>Opravy zdravot. přístrojů</t>
  </si>
  <si>
    <t>Revize</t>
  </si>
  <si>
    <t>Sadové úpravy, údržba zeleně</t>
  </si>
  <si>
    <t>různé</t>
  </si>
  <si>
    <t>Sadové úpravy</t>
  </si>
  <si>
    <t>Oprava vodoinstalace</t>
  </si>
  <si>
    <t>Opravy střech</t>
  </si>
  <si>
    <t>Oprava podlah Lužická</t>
  </si>
  <si>
    <t>Oprava soc.zařízení kuchyně</t>
  </si>
  <si>
    <t>Nepředvídané</t>
  </si>
  <si>
    <t>DD Velký Újezd</t>
  </si>
  <si>
    <t xml:space="preserve">zvedací zařízení </t>
  </si>
  <si>
    <t xml:space="preserve">malování </t>
  </si>
  <si>
    <t>oprava údržba softwaru</t>
  </si>
  <si>
    <t>oprava udržba softwaru</t>
  </si>
  <si>
    <t xml:space="preserve">oprava praček </t>
  </si>
  <si>
    <t>oprava praček</t>
  </si>
  <si>
    <t>oprava údržba kotelny - revize, servis</t>
  </si>
  <si>
    <t xml:space="preserve">oprava údržba výtahu </t>
  </si>
  <si>
    <t>oprava údržba výtahu</t>
  </si>
  <si>
    <t xml:space="preserve">opravy a údržba kuchyně </t>
  </si>
  <si>
    <t>oprava údržba kuchyň. Výbavy-</t>
  </si>
  <si>
    <t xml:space="preserve">ostatní opravy </t>
  </si>
  <si>
    <t>ÚSP Zboží</t>
  </si>
  <si>
    <t>nic jsme nenakupovali</t>
  </si>
  <si>
    <t>prům. pračka</t>
  </si>
  <si>
    <t>skleník</t>
  </si>
  <si>
    <t>žehl. Prkno</t>
  </si>
  <si>
    <t>rekonstr. Půdních prostor</t>
  </si>
  <si>
    <t>automobil OPEL ZAFIRA</t>
  </si>
  <si>
    <t>traktor travní</t>
  </si>
  <si>
    <t>regenerace parku</t>
  </si>
  <si>
    <t>oprava střechy - dpmeček</t>
  </si>
  <si>
    <t>opravy a udržování</t>
  </si>
  <si>
    <t>ost. Opravy a údržba</t>
  </si>
  <si>
    <t>ÚSP Těchobuz</t>
  </si>
  <si>
    <t>úpravna vody</t>
  </si>
  <si>
    <t>myčka nádobí</t>
  </si>
  <si>
    <t>pánev smažící</t>
  </si>
  <si>
    <t>vůz OPEL VIVARO</t>
  </si>
  <si>
    <t>práce instal.</t>
  </si>
  <si>
    <t>práce zednické</t>
  </si>
  <si>
    <t>práce malířské</t>
  </si>
  <si>
    <t>práce truhlářské</t>
  </si>
  <si>
    <t>práce instal</t>
  </si>
  <si>
    <t>práce malířské a lakýrnické</t>
  </si>
  <si>
    <t>opravy strojů</t>
  </si>
  <si>
    <t>práce klempířské</t>
  </si>
  <si>
    <t>práce topenářské</t>
  </si>
  <si>
    <t>opravy autoparku</t>
  </si>
  <si>
    <t>kráječ do kuchyně</t>
  </si>
  <si>
    <t>průtokový ohřívač</t>
  </si>
  <si>
    <t>chlazení výtahu</t>
  </si>
  <si>
    <t>řezačka masa</t>
  </si>
  <si>
    <t>malování pokojů</t>
  </si>
  <si>
    <t>oprava výtahů</t>
  </si>
  <si>
    <t>opravy výtahů</t>
  </si>
  <si>
    <t>oprava vodovodu a vod.baterií</t>
  </si>
  <si>
    <t>oprava bazénu</t>
  </si>
  <si>
    <t>oprava kuchyňského zařízení</t>
  </si>
  <si>
    <t>oprava výtahu</t>
  </si>
  <si>
    <t>oprava nouzového osvětlení</t>
  </si>
  <si>
    <t>oprava prádelenského zařízení</t>
  </si>
  <si>
    <t>malování</t>
  </si>
  <si>
    <t>oprava čerpadla TUV</t>
  </si>
  <si>
    <t>oprava nouzového světla</t>
  </si>
  <si>
    <t>vzduchotechnika</t>
  </si>
  <si>
    <t>oprava mandlu</t>
  </si>
  <si>
    <t>běžná oprava a údržba</t>
  </si>
  <si>
    <t>bežná oprava a údržba</t>
  </si>
  <si>
    <t>oprava RHP</t>
  </si>
  <si>
    <t>DD Náměšť nad Oslavou</t>
  </si>
  <si>
    <t>el. pečící trouba</t>
  </si>
  <si>
    <t>samočinnné otvírání dveří - I.část</t>
  </si>
  <si>
    <t>společná chladnička pro obyvatele</t>
  </si>
  <si>
    <t xml:space="preserve">běžná údržba zařízení </t>
  </si>
  <si>
    <t>běžná údržba zařízení</t>
  </si>
  <si>
    <t>ÚSP Křižanov</t>
  </si>
  <si>
    <t>hydromasážní vana+příslušenství</t>
  </si>
  <si>
    <t>chladící skkříně</t>
  </si>
  <si>
    <t>telefonní ústředna</t>
  </si>
  <si>
    <t>kotel plynový</t>
  </si>
  <si>
    <t>shoker(chl.zař. do kuchyně)</t>
  </si>
  <si>
    <t>myčka podl. Mís</t>
  </si>
  <si>
    <t>pračky odpružené</t>
  </si>
  <si>
    <t>oprava soc. zařízení</t>
  </si>
  <si>
    <t>oprava a údržba</t>
  </si>
  <si>
    <t>běžné provozní opravy</t>
  </si>
  <si>
    <t>oprava kuchyňky</t>
  </si>
  <si>
    <t>malování v pokojích</t>
  </si>
  <si>
    <t>DD Velké Meziříčí</t>
  </si>
  <si>
    <t>rekonstrukce vstupu</t>
  </si>
  <si>
    <t>sklopná pánev</t>
  </si>
  <si>
    <t>kráječ na chléb</t>
  </si>
  <si>
    <t>rekonstrukce rehabilitace</t>
  </si>
  <si>
    <t>hydraulická zvedací židle</t>
  </si>
  <si>
    <t>myčka podložních mís</t>
  </si>
  <si>
    <t>kanceláře a archív - opravy</t>
  </si>
  <si>
    <t>opraavy radiátorů, topení</t>
  </si>
  <si>
    <t>opravy v budově DD</t>
  </si>
  <si>
    <t>ostatní opravy</t>
  </si>
  <si>
    <t>drobné opravy</t>
  </si>
  <si>
    <t>oprava rehabilitace</t>
  </si>
  <si>
    <t>DD Proseč u Pošné</t>
  </si>
  <si>
    <t>rekonstrukce zámecké zdi</t>
  </si>
  <si>
    <t>automatická pračka</t>
  </si>
  <si>
    <t>pečící trouba</t>
  </si>
  <si>
    <t>automobil-doplatek</t>
  </si>
  <si>
    <t>centrální zámky</t>
  </si>
  <si>
    <t>běžná opr.a údržba zařízení a staveb.úpravy</t>
  </si>
  <si>
    <t>údržba v kuchyni</t>
  </si>
  <si>
    <t>údržba autopraku</t>
  </si>
  <si>
    <t>oprava signalizace</t>
  </si>
  <si>
    <t>vodoinstalační práce</t>
  </si>
  <si>
    <t>oprava zařízení v kuchyni</t>
  </si>
  <si>
    <t>autopark</t>
  </si>
  <si>
    <t>ergoterapeut</t>
  </si>
  <si>
    <t>automobil</t>
  </si>
  <si>
    <t>odsavače páry v kuchyni (financovano KU)</t>
  </si>
  <si>
    <t>výměna oken (financováno KU)</t>
  </si>
  <si>
    <t>výměna linolea na pokojích</t>
  </si>
  <si>
    <t>ostatní drobné opravy</t>
  </si>
  <si>
    <t>zastřešení sušáku na prádlo</t>
  </si>
  <si>
    <t xml:space="preserve">běžná oprava a údržba zařízení </t>
  </si>
  <si>
    <t>v tis. Kč</t>
  </si>
  <si>
    <t>v tis . Kč</t>
  </si>
  <si>
    <t>Plán tvorby a čerpání rezervního fondu 2005</t>
  </si>
  <si>
    <t>Rezervní fond 2004</t>
  </si>
  <si>
    <t>Počáteční stav  k 1.1.</t>
  </si>
  <si>
    <t xml:space="preserve">Příděl ze zlepšeného ročního VH </t>
  </si>
  <si>
    <t>Dary</t>
  </si>
  <si>
    <t>Počáteční stav k 1.1.</t>
  </si>
  <si>
    <t>Příděl ze zlep. ročního VH</t>
  </si>
  <si>
    <t>/v tis. Kč/</t>
  </si>
  <si>
    <t xml:space="preserve">  </t>
  </si>
  <si>
    <t>K úhradě své ztráty za před. léta</t>
  </si>
  <si>
    <t>Účetní odpisy na rok 2005</t>
  </si>
  <si>
    <t>Neinvest. výdaje ISPROFIN</t>
  </si>
  <si>
    <t>K dalšímu rozvoji činnosti</t>
  </si>
  <si>
    <t>Opravy podlah, oken - půda</t>
  </si>
  <si>
    <t>Převod do IF</t>
  </si>
  <si>
    <t>fritéza</t>
  </si>
  <si>
    <t>elektrický sporák</t>
  </si>
  <si>
    <t>kráječ chleba</t>
  </si>
  <si>
    <t>běžná oprava a udržba</t>
  </si>
  <si>
    <t>Koneční stav k 31.12.</t>
  </si>
  <si>
    <t>k dalšímu rozvoji činnosti</t>
  </si>
  <si>
    <t>Automatická pračka</t>
  </si>
  <si>
    <t>Sušička prádla</t>
  </si>
  <si>
    <t>DD Třebíč - Kubešova</t>
  </si>
  <si>
    <t>nákup pračky</t>
  </si>
  <si>
    <t>DD Třebíč - Manž. Curieových</t>
  </si>
  <si>
    <t>DD Třebíč - Koutkova</t>
  </si>
  <si>
    <t>údržba ČOV</t>
  </si>
  <si>
    <t>opravy mot. vozidel</t>
  </si>
  <si>
    <t>údržba softweru</t>
  </si>
  <si>
    <t>údržba zařízeníprádelny</t>
  </si>
  <si>
    <t>údržba sanitárního zařízení</t>
  </si>
  <si>
    <t>převod do IF</t>
  </si>
  <si>
    <t>malování pokojů a chodeb</t>
  </si>
  <si>
    <t>opravy obkladů, dlažby, omítky</t>
  </si>
  <si>
    <t>oprava protipožárních dvěří v 2. NP</t>
  </si>
  <si>
    <t>oprava osvětlení v 1. NP</t>
  </si>
  <si>
    <t>další opravy a údržba budovy 24 let stará</t>
  </si>
  <si>
    <t>zařízení strojní 10 let staré</t>
  </si>
  <si>
    <t>kráječ na zeleninu</t>
  </si>
  <si>
    <t>plynová pánev</t>
  </si>
  <si>
    <t>oprava sušky, mandlu</t>
  </si>
  <si>
    <t>oprava elektroinst.,podhledů 2.a 3.p</t>
  </si>
  <si>
    <t>gen.oprava 3 ks praček</t>
  </si>
  <si>
    <t>výměna vadných vod. Baterií</t>
  </si>
  <si>
    <t>oprava žaluzií</t>
  </si>
  <si>
    <t>další opravy a revize</t>
  </si>
  <si>
    <t>aktualizace software</t>
  </si>
  <si>
    <t>oprava balkonu</t>
  </si>
  <si>
    <t>opravy starého topení, vedení vody</t>
  </si>
  <si>
    <t>opravy výtahu</t>
  </si>
  <si>
    <t>opravy strojů a zařízení</t>
  </si>
  <si>
    <t>opravy drobnějšího rázu</t>
  </si>
  <si>
    <t>DD Onšov</t>
  </si>
  <si>
    <t>sušák na prádlo</t>
  </si>
  <si>
    <t>běžná oprava a údržba zařízení</t>
  </si>
  <si>
    <t>ÚSP Věž</t>
  </si>
  <si>
    <t>Psychocentrum Jihlava</t>
  </si>
  <si>
    <t>DD Havlíčkův Brod</t>
  </si>
  <si>
    <t>odvod do rozpočtu  zřizovatele</t>
  </si>
  <si>
    <t>oprava a údržba nemovitého majetku</t>
  </si>
  <si>
    <t>varný kotel - kuchyň</t>
  </si>
  <si>
    <t>dřevěný altán</t>
  </si>
  <si>
    <t>revize a opravy kotelny a planovaná revize komínů</t>
  </si>
  <si>
    <t>Dezinfekční stroj na podložní mísy  2 ks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</si>
</sst>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0.0000"/>
    <numFmt numFmtId="166" formatCode="0.000"/>
    <numFmt numFmtId="167" formatCode="#,##0.0"/>
  </numFmts>
  <fonts count="14">
    <font>
      <sz val="10"/>
      <name val="Arial CE"/>
      <family val="0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7"/>
      <name val="Arial CE"/>
      <family val="2"/>
    </font>
    <font>
      <sz val="12"/>
      <name val="Arial CE"/>
      <family val="2"/>
    </font>
    <font>
      <b/>
      <sz val="7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2"/>
    </font>
    <font>
      <b/>
      <sz val="12"/>
      <name val="Times New Roman CE"/>
      <family val="1"/>
    </font>
    <font>
      <sz val="10"/>
      <color indexed="12"/>
      <name val="Arial CE"/>
      <family val="2"/>
    </font>
    <font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horizontal="center" vertical="center"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5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0" fontId="2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0" fontId="2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2" borderId="1" xfId="0" applyFont="1" applyFill="1" applyBorder="1" applyAlignment="1">
      <alignment horizontal="centerContinuous" vertical="center"/>
    </xf>
    <xf numFmtId="0" fontId="2" fillId="2" borderId="2" xfId="0" applyFont="1" applyFill="1" applyBorder="1" applyAlignment="1">
      <alignment horizontal="centerContinuous" vertical="center"/>
    </xf>
    <xf numFmtId="0" fontId="2" fillId="2" borderId="3" xfId="0" applyFont="1" applyFill="1" applyBorder="1" applyAlignment="1">
      <alignment horizontal="centerContinuous" vertical="center"/>
    </xf>
    <xf numFmtId="0" fontId="2" fillId="2" borderId="4" xfId="0" applyFont="1" applyFill="1" applyBorder="1" applyAlignment="1">
      <alignment horizontal="centerContinuous" vertic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 quotePrefix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0" borderId="15" xfId="0" applyFont="1" applyBorder="1" applyAlignment="1">
      <alignment horizontal="left" vertical="center" wrapText="1"/>
    </xf>
    <xf numFmtId="3" fontId="4" fillId="0" borderId="15" xfId="0" applyNumberFormat="1" applyFont="1" applyBorder="1" applyAlignment="1">
      <alignment vertical="center" wrapText="1"/>
    </xf>
    <xf numFmtId="3" fontId="4" fillId="0" borderId="16" xfId="0" applyNumberFormat="1" applyFont="1" applyBorder="1" applyAlignment="1">
      <alignment vertical="center" wrapText="1"/>
    </xf>
    <xf numFmtId="3" fontId="4" fillId="0" borderId="17" xfId="0" applyNumberFormat="1" applyFont="1" applyBorder="1" applyAlignment="1">
      <alignment vertical="center" wrapText="1"/>
    </xf>
    <xf numFmtId="3" fontId="2" fillId="3" borderId="15" xfId="0" applyNumberFormat="1" applyFont="1" applyFill="1" applyBorder="1" applyAlignment="1">
      <alignment vertical="center" wrapText="1"/>
    </xf>
    <xf numFmtId="0" fontId="2" fillId="3" borderId="18" xfId="0" applyFont="1" applyFill="1" applyBorder="1" applyAlignment="1">
      <alignment vertical="center" wrapText="1"/>
    </xf>
    <xf numFmtId="3" fontId="4" fillId="0" borderId="19" xfId="0" applyNumberFormat="1" applyFont="1" applyBorder="1" applyAlignment="1">
      <alignment vertical="center" wrapText="1"/>
    </xf>
    <xf numFmtId="3" fontId="4" fillId="0" borderId="20" xfId="0" applyNumberFormat="1" applyFont="1" applyBorder="1" applyAlignment="1">
      <alignment vertical="center" wrapText="1"/>
    </xf>
    <xf numFmtId="0" fontId="2" fillId="3" borderId="20" xfId="0" applyFont="1" applyFill="1" applyBorder="1" applyAlignment="1">
      <alignment vertical="center" wrapText="1"/>
    </xf>
    <xf numFmtId="0" fontId="4" fillId="0" borderId="21" xfId="0" applyFont="1" applyBorder="1" applyAlignment="1">
      <alignment horizontal="left" vertical="center" wrapText="1"/>
    </xf>
    <xf numFmtId="3" fontId="4" fillId="0" borderId="21" xfId="0" applyNumberFormat="1" applyFont="1" applyBorder="1" applyAlignment="1">
      <alignment vertical="center" wrapText="1"/>
    </xf>
    <xf numFmtId="3" fontId="4" fillId="0" borderId="22" xfId="0" applyNumberFormat="1" applyFont="1" applyBorder="1" applyAlignment="1">
      <alignment vertical="center" wrapText="1"/>
    </xf>
    <xf numFmtId="3" fontId="4" fillId="0" borderId="23" xfId="0" applyNumberFormat="1" applyFont="1" applyBorder="1" applyAlignment="1">
      <alignment vertical="center" wrapText="1"/>
    </xf>
    <xf numFmtId="3" fontId="2" fillId="3" borderId="21" xfId="0" applyNumberFormat="1" applyFont="1" applyFill="1" applyBorder="1" applyAlignment="1">
      <alignment vertical="center" wrapText="1"/>
    </xf>
    <xf numFmtId="10" fontId="2" fillId="3" borderId="24" xfId="0" applyNumberFormat="1" applyFont="1" applyFill="1" applyBorder="1" applyAlignment="1">
      <alignment vertical="center" wrapText="1"/>
    </xf>
    <xf numFmtId="3" fontId="4" fillId="0" borderId="25" xfId="0" applyNumberFormat="1" applyFont="1" applyBorder="1" applyAlignment="1">
      <alignment vertical="center" wrapText="1"/>
    </xf>
    <xf numFmtId="3" fontId="4" fillId="0" borderId="26" xfId="0" applyNumberFormat="1" applyFont="1" applyBorder="1" applyAlignment="1">
      <alignment vertical="center" wrapText="1"/>
    </xf>
    <xf numFmtId="10" fontId="2" fillId="3" borderId="26" xfId="0" applyNumberFormat="1" applyFont="1" applyFill="1" applyBorder="1" applyAlignment="1">
      <alignment vertical="center" wrapText="1"/>
    </xf>
    <xf numFmtId="0" fontId="5" fillId="0" borderId="21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3" fontId="4" fillId="0" borderId="5" xfId="0" applyNumberFormat="1" applyFont="1" applyBorder="1" applyAlignment="1">
      <alignment vertical="center" wrapText="1"/>
    </xf>
    <xf numFmtId="3" fontId="4" fillId="0" borderId="6" xfId="0" applyNumberFormat="1" applyFont="1" applyBorder="1" applyAlignment="1">
      <alignment vertical="center" wrapText="1"/>
    </xf>
    <xf numFmtId="3" fontId="2" fillId="3" borderId="5" xfId="0" applyNumberFormat="1" applyFont="1" applyFill="1" applyBorder="1" applyAlignment="1">
      <alignment vertical="center" wrapText="1"/>
    </xf>
    <xf numFmtId="10" fontId="2" fillId="3" borderId="8" xfId="0" applyNumberFormat="1" applyFont="1" applyFill="1" applyBorder="1" applyAlignment="1">
      <alignment vertical="center" wrapText="1"/>
    </xf>
    <xf numFmtId="3" fontId="4" fillId="0" borderId="9" xfId="0" applyNumberFormat="1" applyFont="1" applyFill="1" applyBorder="1" applyAlignment="1">
      <alignment vertical="center" wrapText="1"/>
    </xf>
    <xf numFmtId="10" fontId="2" fillId="3" borderId="7" xfId="0" applyNumberFormat="1" applyFont="1" applyFill="1" applyBorder="1" applyAlignment="1">
      <alignment vertical="center" wrapText="1"/>
    </xf>
    <xf numFmtId="0" fontId="2" fillId="2" borderId="28" xfId="0" applyFont="1" applyFill="1" applyBorder="1" applyAlignment="1">
      <alignment horizontal="left" vertical="center" wrapText="1"/>
    </xf>
    <xf numFmtId="3" fontId="2" fillId="2" borderId="28" xfId="0" applyNumberFormat="1" applyFont="1" applyFill="1" applyBorder="1" applyAlignment="1">
      <alignment vertical="center" wrapText="1"/>
    </xf>
    <xf numFmtId="3" fontId="2" fillId="2" borderId="29" xfId="0" applyNumberFormat="1" applyFont="1" applyFill="1" applyBorder="1" applyAlignment="1">
      <alignment vertical="center" wrapText="1"/>
    </xf>
    <xf numFmtId="3" fontId="2" fillId="2" borderId="30" xfId="0" applyNumberFormat="1" applyFont="1" applyFill="1" applyBorder="1" applyAlignment="1">
      <alignment vertical="center" wrapText="1"/>
    </xf>
    <xf numFmtId="3" fontId="2" fillId="3" borderId="28" xfId="0" applyNumberFormat="1" applyFont="1" applyFill="1" applyBorder="1" applyAlignment="1">
      <alignment vertical="center" wrapText="1"/>
    </xf>
    <xf numFmtId="10" fontId="2" fillId="3" borderId="29" xfId="0" applyNumberFormat="1" applyFont="1" applyFill="1" applyBorder="1" applyAlignment="1">
      <alignment vertical="center" wrapText="1"/>
    </xf>
    <xf numFmtId="3" fontId="2" fillId="2" borderId="31" xfId="0" applyNumberFormat="1" applyFont="1" applyFill="1" applyBorder="1" applyAlignment="1">
      <alignment vertical="center" wrapText="1"/>
    </xf>
    <xf numFmtId="10" fontId="2" fillId="3" borderId="30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10" fontId="2" fillId="3" borderId="18" xfId="0" applyNumberFormat="1" applyFont="1" applyFill="1" applyBorder="1" applyAlignment="1">
      <alignment vertical="center" wrapText="1"/>
    </xf>
    <xf numFmtId="10" fontId="2" fillId="3" borderId="20" xfId="0" applyNumberFormat="1" applyFont="1" applyFill="1" applyBorder="1" applyAlignment="1">
      <alignment vertical="center" wrapText="1"/>
    </xf>
    <xf numFmtId="3" fontId="4" fillId="0" borderId="25" xfId="0" applyNumberFormat="1" applyFont="1" applyFill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3" fontId="4" fillId="0" borderId="22" xfId="0" applyNumberFormat="1" applyFont="1" applyFill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3" fontId="4" fillId="0" borderId="9" xfId="0" applyNumberFormat="1" applyFont="1" applyBorder="1" applyAlignment="1">
      <alignment vertical="center" wrapText="1"/>
    </xf>
    <xf numFmtId="3" fontId="2" fillId="3" borderId="32" xfId="0" applyNumberFormat="1" applyFont="1" applyFill="1" applyBorder="1" applyAlignment="1">
      <alignment vertical="center" wrapText="1"/>
    </xf>
    <xf numFmtId="10" fontId="2" fillId="3" borderId="33" xfId="0" applyNumberFormat="1" applyFont="1" applyFill="1" applyBorder="1" applyAlignment="1">
      <alignment vertical="center" wrapText="1"/>
    </xf>
    <xf numFmtId="0" fontId="7" fillId="2" borderId="28" xfId="0" applyFont="1" applyFill="1" applyBorder="1" applyAlignment="1">
      <alignment horizontal="left" vertical="center" wrapText="1"/>
    </xf>
    <xf numFmtId="3" fontId="0" fillId="0" borderId="0" xfId="0" applyNumberFormat="1" applyFont="1" applyAlignment="1">
      <alignment/>
    </xf>
    <xf numFmtId="3" fontId="7" fillId="0" borderId="20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3" fontId="2" fillId="0" borderId="20" xfId="0" applyNumberFormat="1" applyFont="1" applyBorder="1" applyAlignment="1">
      <alignment horizontal="right"/>
    </xf>
    <xf numFmtId="3" fontId="7" fillId="0" borderId="26" xfId="0" applyNumberFormat="1" applyFont="1" applyBorder="1" applyAlignment="1">
      <alignment/>
    </xf>
    <xf numFmtId="3" fontId="7" fillId="0" borderId="26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3" fontId="7" fillId="0" borderId="7" xfId="0" applyNumberFormat="1" applyFont="1" applyBorder="1" applyAlignment="1">
      <alignment/>
    </xf>
    <xf numFmtId="3" fontId="7" fillId="0" borderId="7" xfId="0" applyNumberFormat="1" applyFont="1" applyBorder="1" applyAlignment="1">
      <alignment/>
    </xf>
    <xf numFmtId="3" fontId="2" fillId="2" borderId="30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3" fontId="7" fillId="0" borderId="18" xfId="0" applyNumberFormat="1" applyFont="1" applyBorder="1" applyAlignment="1">
      <alignment/>
    </xf>
    <xf numFmtId="3" fontId="7" fillId="0" borderId="34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3" fontId="2" fillId="0" borderId="26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/>
    </xf>
    <xf numFmtId="3" fontId="7" fillId="0" borderId="35" xfId="0" applyNumberFormat="1" applyFont="1" applyBorder="1" applyAlignment="1">
      <alignment/>
    </xf>
    <xf numFmtId="3" fontId="7" fillId="0" borderId="6" xfId="0" applyNumberFormat="1" applyFont="1" applyBorder="1" applyAlignment="1">
      <alignment/>
    </xf>
    <xf numFmtId="3" fontId="2" fillId="0" borderId="7" xfId="0" applyNumberFormat="1" applyFont="1" applyBorder="1" applyAlignment="1">
      <alignment horizontal="right"/>
    </xf>
    <xf numFmtId="3" fontId="7" fillId="0" borderId="36" xfId="0" applyNumberFormat="1" applyFont="1" applyBorder="1" applyAlignment="1">
      <alignment/>
    </xf>
    <xf numFmtId="3" fontId="7" fillId="0" borderId="37" xfId="0" applyNumberFormat="1" applyFont="1" applyBorder="1" applyAlignment="1">
      <alignment/>
    </xf>
    <xf numFmtId="3" fontId="2" fillId="0" borderId="36" xfId="0" applyNumberFormat="1" applyFont="1" applyBorder="1" applyAlignment="1">
      <alignment horizontal="right"/>
    </xf>
    <xf numFmtId="3" fontId="2" fillId="2" borderId="29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top"/>
    </xf>
    <xf numFmtId="3" fontId="2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3" fontId="5" fillId="0" borderId="22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2" borderId="38" xfId="0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1" fontId="2" fillId="0" borderId="38" xfId="0" applyNumberFormat="1" applyFont="1" applyBorder="1" applyAlignment="1">
      <alignment horizontal="center"/>
    </xf>
    <xf numFmtId="3" fontId="2" fillId="0" borderId="41" xfId="0" applyNumberFormat="1" applyFont="1" applyBorder="1" applyAlignment="1">
      <alignment/>
    </xf>
    <xf numFmtId="3" fontId="2" fillId="0" borderId="40" xfId="0" applyNumberFormat="1" applyFont="1" applyBorder="1" applyAlignment="1">
      <alignment/>
    </xf>
    <xf numFmtId="0" fontId="7" fillId="2" borderId="22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wrapText="1"/>
    </xf>
    <xf numFmtId="4" fontId="7" fillId="0" borderId="22" xfId="0" applyNumberFormat="1" applyFont="1" applyBorder="1" applyAlignment="1">
      <alignment/>
    </xf>
    <xf numFmtId="4" fontId="7" fillId="0" borderId="26" xfId="0" applyNumberFormat="1" applyFont="1" applyBorder="1" applyAlignment="1">
      <alignment/>
    </xf>
    <xf numFmtId="4" fontId="7" fillId="0" borderId="25" xfId="0" applyNumberFormat="1" applyFont="1" applyBorder="1" applyAlignment="1">
      <alignment horizontal="right"/>
    </xf>
    <xf numFmtId="4" fontId="7" fillId="0" borderId="22" xfId="0" applyNumberFormat="1" applyFont="1" applyFill="1" applyBorder="1" applyAlignment="1">
      <alignment horizontal="right"/>
    </xf>
    <xf numFmtId="4" fontId="7" fillId="0" borderId="26" xfId="0" applyNumberFormat="1" applyFont="1" applyFill="1" applyBorder="1" applyAlignment="1">
      <alignment horizontal="right"/>
    </xf>
    <xf numFmtId="4" fontId="7" fillId="0" borderId="22" xfId="0" applyNumberFormat="1" applyFont="1" applyBorder="1" applyAlignment="1">
      <alignment horizontal="right"/>
    </xf>
    <xf numFmtId="0" fontId="7" fillId="0" borderId="38" xfId="0" applyFont="1" applyBorder="1" applyAlignment="1">
      <alignment wrapText="1"/>
    </xf>
    <xf numFmtId="4" fontId="7" fillId="0" borderId="39" xfId="0" applyNumberFormat="1" applyFont="1" applyBorder="1" applyAlignment="1">
      <alignment/>
    </xf>
    <xf numFmtId="4" fontId="7" fillId="0" borderId="40" xfId="0" applyNumberFormat="1" applyFont="1" applyBorder="1" applyAlignment="1">
      <alignment/>
    </xf>
    <xf numFmtId="4" fontId="7" fillId="0" borderId="38" xfId="0" applyNumberFormat="1" applyFont="1" applyBorder="1" applyAlignment="1">
      <alignment horizontal="right"/>
    </xf>
    <xf numFmtId="4" fontId="7" fillId="0" borderId="39" xfId="0" applyNumberFormat="1" applyFont="1" applyBorder="1" applyAlignment="1">
      <alignment horizontal="right"/>
    </xf>
    <xf numFmtId="4" fontId="7" fillId="0" borderId="40" xfId="0" applyNumberFormat="1" applyFont="1" applyFill="1" applyBorder="1" applyAlignment="1">
      <alignment horizontal="right"/>
    </xf>
    <xf numFmtId="0" fontId="2" fillId="2" borderId="39" xfId="20" applyFont="1" applyFill="1" applyBorder="1" applyAlignment="1">
      <alignment horizontal="center" vertical="center"/>
      <protection/>
    </xf>
    <xf numFmtId="3" fontId="2" fillId="0" borderId="27" xfId="20" applyNumberFormat="1" applyFont="1" applyBorder="1" applyAlignment="1">
      <alignment horizontal="center" vertical="center"/>
      <protection/>
    </xf>
    <xf numFmtId="3" fontId="2" fillId="0" borderId="41" xfId="20" applyNumberFormat="1" applyFont="1" applyBorder="1" applyAlignment="1">
      <alignment horizontal="right" vertical="center"/>
      <protection/>
    </xf>
    <xf numFmtId="3" fontId="2" fillId="0" borderId="40" xfId="20" applyNumberFormat="1" applyFont="1" applyBorder="1" applyAlignment="1">
      <alignment horizontal="right" vertical="center"/>
      <protection/>
    </xf>
    <xf numFmtId="0" fontId="7" fillId="2" borderId="42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 wrapText="1"/>
    </xf>
    <xf numFmtId="0" fontId="7" fillId="0" borderId="45" xfId="0" applyFon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25" xfId="0" applyNumberFormat="1" applyFont="1" applyBorder="1" applyAlignment="1" quotePrefix="1">
      <alignment horizontal="center"/>
    </xf>
    <xf numFmtId="3" fontId="2" fillId="0" borderId="22" xfId="0" applyNumberFormat="1" applyFont="1" applyBorder="1" applyAlignment="1" quotePrefix="1">
      <alignment horizontal="center"/>
    </xf>
    <xf numFmtId="3" fontId="2" fillId="0" borderId="20" xfId="0" applyNumberFormat="1" applyFont="1" applyBorder="1" applyAlignment="1" quotePrefix="1">
      <alignment horizontal="center"/>
    </xf>
    <xf numFmtId="3" fontId="2" fillId="0" borderId="45" xfId="0" applyNumberFormat="1" applyFont="1" applyBorder="1" applyAlignment="1">
      <alignment/>
    </xf>
    <xf numFmtId="3" fontId="2" fillId="0" borderId="46" xfId="0" applyNumberFormat="1" applyFont="1" applyBorder="1" applyAlignment="1" quotePrefix="1">
      <alignment horizontal="center"/>
    </xf>
    <xf numFmtId="0" fontId="7" fillId="0" borderId="47" xfId="0" applyFont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3" fontId="2" fillId="0" borderId="47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3" fontId="2" fillId="0" borderId="23" xfId="0" applyNumberFormat="1" applyFont="1" applyBorder="1" applyAlignment="1" quotePrefix="1">
      <alignment horizontal="right"/>
    </xf>
    <xf numFmtId="3" fontId="2" fillId="0" borderId="22" xfId="0" applyNumberFormat="1" applyFont="1" applyBorder="1" applyAlignment="1" quotePrefix="1">
      <alignment horizontal="right"/>
    </xf>
    <xf numFmtId="0" fontId="7" fillId="0" borderId="48" xfId="0" applyFont="1" applyBorder="1" applyAlignment="1">
      <alignment/>
    </xf>
    <xf numFmtId="3" fontId="2" fillId="0" borderId="41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39" xfId="0" applyNumberFormat="1" applyFont="1" applyBorder="1" applyAlignment="1">
      <alignment/>
    </xf>
    <xf numFmtId="3" fontId="2" fillId="0" borderId="40" xfId="0" applyNumberFormat="1" applyFont="1" applyBorder="1" applyAlignment="1">
      <alignment/>
    </xf>
    <xf numFmtId="3" fontId="2" fillId="0" borderId="48" xfId="0" applyNumberFormat="1" applyFont="1" applyBorder="1" applyAlignment="1">
      <alignment/>
    </xf>
    <xf numFmtId="3" fontId="2" fillId="0" borderId="49" xfId="0" applyNumberFormat="1" applyFont="1" applyBorder="1" applyAlignment="1">
      <alignment/>
    </xf>
    <xf numFmtId="0" fontId="2" fillId="2" borderId="22" xfId="0" applyFont="1" applyFill="1" applyBorder="1" applyAlignment="1">
      <alignment horizontal="center"/>
    </xf>
    <xf numFmtId="3" fontId="2" fillId="2" borderId="22" xfId="0" applyNumberFormat="1" applyFont="1" applyFill="1" applyBorder="1" applyAlignment="1">
      <alignment horizontal="center"/>
    </xf>
    <xf numFmtId="3" fontId="2" fillId="2" borderId="24" xfId="0" applyNumberFormat="1" applyFont="1" applyFill="1" applyBorder="1" applyAlignment="1">
      <alignment horizontal="center"/>
    </xf>
    <xf numFmtId="3" fontId="2" fillId="2" borderId="26" xfId="0" applyNumberFormat="1" applyFont="1" applyFill="1" applyBorder="1" applyAlignment="1">
      <alignment horizontal="center"/>
    </xf>
    <xf numFmtId="0" fontId="2" fillId="0" borderId="25" xfId="0" applyFont="1" applyBorder="1" applyAlignment="1">
      <alignment/>
    </xf>
    <xf numFmtId="0" fontId="2" fillId="0" borderId="38" xfId="0" applyFont="1" applyBorder="1" applyAlignment="1">
      <alignment/>
    </xf>
    <xf numFmtId="3" fontId="2" fillId="0" borderId="41" xfId="0" applyNumberFormat="1" applyFont="1" applyBorder="1" applyAlignment="1">
      <alignment horizontal="right"/>
    </xf>
    <xf numFmtId="3" fontId="2" fillId="0" borderId="40" xfId="0" applyNumberFormat="1" applyFont="1" applyBorder="1" applyAlignment="1">
      <alignment horizontal="right"/>
    </xf>
    <xf numFmtId="4" fontId="4" fillId="0" borderId="0" xfId="0" applyNumberFormat="1" applyFont="1" applyAlignment="1">
      <alignment/>
    </xf>
    <xf numFmtId="0" fontId="7" fillId="2" borderId="50" xfId="0" applyFont="1" applyFill="1" applyBorder="1" applyAlignment="1">
      <alignment horizontal="center" vertical="center" wrapText="1"/>
    </xf>
    <xf numFmtId="3" fontId="2" fillId="0" borderId="21" xfId="0" applyNumberFormat="1" applyFont="1" applyBorder="1" applyAlignment="1" quotePrefix="1">
      <alignment horizontal="center"/>
    </xf>
    <xf numFmtId="3" fontId="2" fillId="0" borderId="35" xfId="0" applyNumberFormat="1" applyFont="1" applyBorder="1" applyAlignment="1" quotePrefix="1">
      <alignment horizontal="center"/>
    </xf>
    <xf numFmtId="3" fontId="2" fillId="0" borderId="26" xfId="0" applyNumberFormat="1" applyFont="1" applyBorder="1" applyAlignment="1" quotePrefix="1">
      <alignment horizontal="center"/>
    </xf>
    <xf numFmtId="3" fontId="2" fillId="0" borderId="20" xfId="0" applyNumberFormat="1" applyFont="1" applyBorder="1" applyAlignment="1" quotePrefix="1">
      <alignment horizontal="right"/>
    </xf>
    <xf numFmtId="2" fontId="7" fillId="2" borderId="4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3" fontId="7" fillId="0" borderId="24" xfId="0" applyNumberFormat="1" applyFont="1" applyBorder="1" applyAlignment="1">
      <alignment/>
    </xf>
    <xf numFmtId="3" fontId="7" fillId="0" borderId="37" xfId="0" applyNumberFormat="1" applyFont="1" applyBorder="1" applyAlignment="1">
      <alignment/>
    </xf>
    <xf numFmtId="0" fontId="4" fillId="0" borderId="4" xfId="0" applyFont="1" applyFill="1" applyBorder="1" applyAlignment="1">
      <alignment vertical="top"/>
    </xf>
    <xf numFmtId="0" fontId="4" fillId="0" borderId="22" xfId="0" applyFont="1" applyFill="1" applyBorder="1" applyAlignment="1">
      <alignment vertical="top"/>
    </xf>
    <xf numFmtId="0" fontId="2" fillId="2" borderId="51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top"/>
    </xf>
    <xf numFmtId="0" fontId="4" fillId="0" borderId="3" xfId="0" applyFont="1" applyFill="1" applyBorder="1" applyAlignment="1">
      <alignment vertical="top"/>
    </xf>
    <xf numFmtId="0" fontId="4" fillId="0" borderId="25" xfId="0" applyFont="1" applyFill="1" applyBorder="1" applyAlignment="1">
      <alignment vertical="top"/>
    </xf>
    <xf numFmtId="0" fontId="4" fillId="0" borderId="26" xfId="0" applyFont="1" applyFill="1" applyBorder="1" applyAlignment="1">
      <alignment vertical="top"/>
    </xf>
    <xf numFmtId="3" fontId="7" fillId="0" borderId="18" xfId="0" applyNumberFormat="1" applyFont="1" applyBorder="1" applyAlignment="1">
      <alignment/>
    </xf>
    <xf numFmtId="3" fontId="7" fillId="0" borderId="8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3" fontId="7" fillId="0" borderId="36" xfId="0" applyNumberFormat="1" applyFont="1" applyBorder="1" applyAlignment="1">
      <alignment/>
    </xf>
    <xf numFmtId="3" fontId="2" fillId="0" borderId="3" xfId="0" applyNumberFormat="1" applyFont="1" applyBorder="1" applyAlignment="1">
      <alignment horizontal="right"/>
    </xf>
    <xf numFmtId="0" fontId="4" fillId="2" borderId="53" xfId="0" applyFont="1" applyFill="1" applyBorder="1" applyAlignment="1">
      <alignment vertical="top"/>
    </xf>
    <xf numFmtId="0" fontId="4" fillId="0" borderId="6" xfId="0" applyFont="1" applyFill="1" applyBorder="1" applyAlignment="1">
      <alignment vertical="top"/>
    </xf>
    <xf numFmtId="0" fontId="4" fillId="0" borderId="9" xfId="0" applyFont="1" applyFill="1" applyBorder="1" applyAlignment="1">
      <alignment vertical="top"/>
    </xf>
    <xf numFmtId="0" fontId="4" fillId="0" borderId="7" xfId="0" applyFont="1" applyFill="1" applyBorder="1" applyAlignment="1">
      <alignment vertical="top"/>
    </xf>
    <xf numFmtId="0" fontId="4" fillId="2" borderId="31" xfId="0" applyFont="1" applyFill="1" applyBorder="1" applyAlignment="1">
      <alignment vertical="top"/>
    </xf>
    <xf numFmtId="0" fontId="4" fillId="2" borderId="30" xfId="0" applyFont="1" applyFill="1" applyBorder="1" applyAlignment="1">
      <alignment vertical="top"/>
    </xf>
    <xf numFmtId="0" fontId="4" fillId="0" borderId="0" xfId="0" applyFont="1" applyAlignment="1">
      <alignment horizontal="right"/>
    </xf>
    <xf numFmtId="3" fontId="5" fillId="0" borderId="4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3" fontId="5" fillId="0" borderId="39" xfId="0" applyNumberFormat="1" applyFont="1" applyBorder="1" applyAlignment="1">
      <alignment/>
    </xf>
    <xf numFmtId="3" fontId="5" fillId="0" borderId="40" xfId="0" applyNumberFormat="1" applyFont="1" applyBorder="1" applyAlignment="1">
      <alignment/>
    </xf>
    <xf numFmtId="3" fontId="2" fillId="0" borderId="49" xfId="20" applyNumberFormat="1" applyFont="1" applyBorder="1" applyAlignment="1">
      <alignment horizontal="right" vertical="center"/>
      <protection/>
    </xf>
    <xf numFmtId="3" fontId="2" fillId="0" borderId="54" xfId="20" applyNumberFormat="1" applyFont="1" applyBorder="1" applyAlignment="1">
      <alignment horizontal="center" vertical="center"/>
      <protection/>
    </xf>
    <xf numFmtId="3" fontId="2" fillId="0" borderId="33" xfId="20" applyNumberFormat="1" applyFont="1" applyBorder="1" applyAlignment="1">
      <alignment horizontal="right" vertical="center"/>
      <protection/>
    </xf>
    <xf numFmtId="3" fontId="2" fillId="0" borderId="42" xfId="20" applyNumberFormat="1" applyFont="1" applyBorder="1" applyAlignment="1">
      <alignment horizontal="right" vertical="center"/>
      <protection/>
    </xf>
    <xf numFmtId="3" fontId="2" fillId="0" borderId="50" xfId="20" applyNumberFormat="1" applyFont="1" applyBorder="1" applyAlignment="1">
      <alignment horizontal="right" vertical="center"/>
      <protection/>
    </xf>
    <xf numFmtId="0" fontId="0" fillId="0" borderId="44" xfId="0" applyFont="1" applyBorder="1" applyAlignment="1">
      <alignment/>
    </xf>
    <xf numFmtId="0" fontId="2" fillId="2" borderId="40" xfId="20" applyFont="1" applyFill="1" applyBorder="1" applyAlignment="1">
      <alignment horizontal="center" vertical="center"/>
      <protection/>
    </xf>
    <xf numFmtId="0" fontId="5" fillId="0" borderId="2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3" fontId="7" fillId="0" borderId="8" xfId="0" applyNumberFormat="1" applyFont="1" applyBorder="1" applyAlignment="1">
      <alignment/>
    </xf>
    <xf numFmtId="3" fontId="0" fillId="0" borderId="0" xfId="0" applyNumberFormat="1" applyFill="1" applyBorder="1" applyAlignment="1">
      <alignment horizontal="left"/>
    </xf>
    <xf numFmtId="3" fontId="3" fillId="0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3" fontId="2" fillId="0" borderId="21" xfId="0" applyNumberFormat="1" applyFont="1" applyBorder="1" applyAlignment="1" quotePrefix="1">
      <alignment horizontal="right"/>
    </xf>
    <xf numFmtId="3" fontId="5" fillId="0" borderId="0" xfId="0" applyNumberFormat="1" applyFont="1" applyFill="1" applyBorder="1" applyAlignment="1">
      <alignment/>
    </xf>
    <xf numFmtId="3" fontId="2" fillId="0" borderId="55" xfId="0" applyNumberFormat="1" applyFont="1" applyBorder="1" applyAlignment="1" quotePrefix="1">
      <alignment horizontal="center"/>
    </xf>
    <xf numFmtId="3" fontId="2" fillId="0" borderId="35" xfId="0" applyNumberFormat="1" applyFont="1" applyBorder="1" applyAlignment="1">
      <alignment/>
    </xf>
    <xf numFmtId="3" fontId="2" fillId="0" borderId="56" xfId="0" applyNumberFormat="1" applyFont="1" applyBorder="1" applyAlignment="1">
      <alignment/>
    </xf>
    <xf numFmtId="0" fontId="7" fillId="2" borderId="52" xfId="0" applyFont="1" applyFill="1" applyBorder="1" applyAlignment="1">
      <alignment horizontal="center" vertical="center" wrapText="1"/>
    </xf>
    <xf numFmtId="0" fontId="7" fillId="2" borderId="57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3" fontId="2" fillId="0" borderId="2" xfId="0" applyNumberFormat="1" applyFont="1" applyBorder="1" applyAlignment="1" quotePrefix="1">
      <alignment horizontal="center"/>
    </xf>
    <xf numFmtId="3" fontId="2" fillId="0" borderId="4" xfId="0" applyNumberFormat="1" applyFont="1" applyBorder="1" applyAlignment="1" quotePrefix="1">
      <alignment horizontal="center"/>
    </xf>
    <xf numFmtId="3" fontId="2" fillId="0" borderId="3" xfId="0" applyNumberFormat="1" applyFont="1" applyBorder="1" applyAlignment="1" quotePrefix="1">
      <alignment horizontal="center"/>
    </xf>
    <xf numFmtId="3" fontId="2" fillId="0" borderId="25" xfId="0" applyNumberFormat="1" applyFont="1" applyBorder="1" applyAlignment="1" quotePrefix="1">
      <alignment horizontal="right"/>
    </xf>
    <xf numFmtId="3" fontId="2" fillId="0" borderId="26" xfId="0" applyNumberFormat="1" applyFont="1" applyBorder="1" applyAlignment="1" quotePrefix="1">
      <alignment horizontal="right"/>
    </xf>
    <xf numFmtId="1" fontId="2" fillId="0" borderId="18" xfId="0" applyNumberFormat="1" applyFont="1" applyBorder="1" applyAlignment="1">
      <alignment/>
    </xf>
    <xf numFmtId="1" fontId="2" fillId="0" borderId="3" xfId="0" applyNumberFormat="1" applyFont="1" applyBorder="1" applyAlignment="1">
      <alignment/>
    </xf>
    <xf numFmtId="1" fontId="2" fillId="0" borderId="41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" fillId="0" borderId="44" xfId="0" applyFont="1" applyBorder="1" applyAlignment="1">
      <alignment/>
    </xf>
    <xf numFmtId="4" fontId="7" fillId="0" borderId="6" xfId="0" applyNumberFormat="1" applyFont="1" applyBorder="1" applyAlignment="1">
      <alignment/>
    </xf>
    <xf numFmtId="4" fontId="7" fillId="0" borderId="6" xfId="0" applyNumberFormat="1" applyFont="1" applyBorder="1" applyAlignment="1">
      <alignment horizontal="right"/>
    </xf>
    <xf numFmtId="0" fontId="4" fillId="2" borderId="58" xfId="0" applyFont="1" applyFill="1" applyBorder="1" applyAlignment="1">
      <alignment vertical="top"/>
    </xf>
    <xf numFmtId="0" fontId="4" fillId="2" borderId="59" xfId="0" applyFont="1" applyFill="1" applyBorder="1" applyAlignment="1">
      <alignment vertical="top"/>
    </xf>
    <xf numFmtId="0" fontId="2" fillId="2" borderId="31" xfId="0" applyFont="1" applyFill="1" applyBorder="1" applyAlignment="1">
      <alignment vertical="top"/>
    </xf>
    <xf numFmtId="0" fontId="2" fillId="2" borderId="30" xfId="0" applyFont="1" applyFill="1" applyBorder="1" applyAlignment="1">
      <alignment vertical="top"/>
    </xf>
    <xf numFmtId="0" fontId="2" fillId="2" borderId="6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2" borderId="61" xfId="0" applyFont="1" applyFill="1" applyBorder="1" applyAlignment="1">
      <alignment vertical="top"/>
    </xf>
    <xf numFmtId="0" fontId="4" fillId="2" borderId="62" xfId="0" applyFont="1" applyFill="1" applyBorder="1" applyAlignment="1">
      <alignment vertical="top"/>
    </xf>
    <xf numFmtId="0" fontId="4" fillId="2" borderId="60" xfId="0" applyFont="1" applyFill="1" applyBorder="1" applyAlignment="1">
      <alignment vertical="top"/>
    </xf>
    <xf numFmtId="3" fontId="2" fillId="0" borderId="44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21" xfId="0" applyNumberFormat="1" applyFont="1" applyFill="1" applyBorder="1" applyAlignment="1">
      <alignment vertical="center" wrapText="1"/>
    </xf>
    <xf numFmtId="3" fontId="7" fillId="0" borderId="44" xfId="0" applyNumberFormat="1" applyFont="1" applyBorder="1" applyAlignment="1">
      <alignment/>
    </xf>
    <xf numFmtId="1" fontId="4" fillId="0" borderId="44" xfId="0" applyNumberFormat="1" applyFont="1" applyBorder="1" applyAlignment="1">
      <alignment/>
    </xf>
    <xf numFmtId="0" fontId="2" fillId="0" borderId="44" xfId="0" applyFont="1" applyBorder="1" applyAlignment="1">
      <alignment/>
    </xf>
    <xf numFmtId="1" fontId="2" fillId="0" borderId="44" xfId="0" applyNumberFormat="1" applyFont="1" applyBorder="1" applyAlignment="1">
      <alignment/>
    </xf>
    <xf numFmtId="3" fontId="2" fillId="0" borderId="20" xfId="0" applyNumberFormat="1" applyFont="1" applyFill="1" applyBorder="1" applyAlignment="1">
      <alignment horizontal="right"/>
    </xf>
    <xf numFmtId="3" fontId="2" fillId="0" borderId="26" xfId="0" applyNumberFormat="1" applyFont="1" applyFill="1" applyBorder="1" applyAlignment="1">
      <alignment horizontal="right"/>
    </xf>
    <xf numFmtId="3" fontId="2" fillId="0" borderId="7" xfId="0" applyNumberFormat="1" applyFont="1" applyFill="1" applyBorder="1" applyAlignment="1">
      <alignment horizontal="right"/>
    </xf>
    <xf numFmtId="3" fontId="2" fillId="0" borderId="22" xfId="0" applyNumberFormat="1" applyFont="1" applyFill="1" applyBorder="1" applyAlignment="1" quotePrefix="1">
      <alignment horizontal="right"/>
    </xf>
    <xf numFmtId="3" fontId="2" fillId="0" borderId="26" xfId="0" applyNumberFormat="1" applyFont="1" applyFill="1" applyBorder="1" applyAlignment="1">
      <alignment/>
    </xf>
    <xf numFmtId="3" fontId="2" fillId="0" borderId="1" xfId="0" applyNumberFormat="1" applyFont="1" applyBorder="1" applyAlignment="1" quotePrefix="1">
      <alignment horizontal="center"/>
    </xf>
    <xf numFmtId="3" fontId="2" fillId="0" borderId="21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3" fontId="2" fillId="0" borderId="25" xfId="0" applyNumberFormat="1" applyFont="1" applyFill="1" applyBorder="1" applyAlignment="1" quotePrefix="1">
      <alignment horizontal="right"/>
    </xf>
    <xf numFmtId="1" fontId="2" fillId="0" borderId="40" xfId="0" applyNumberFormat="1" applyFont="1" applyBorder="1" applyAlignment="1">
      <alignment horizontal="right"/>
    </xf>
    <xf numFmtId="167" fontId="4" fillId="0" borderId="9" xfId="0" applyNumberFormat="1" applyFont="1" applyFill="1" applyBorder="1" applyAlignment="1">
      <alignment vertical="center" wrapText="1"/>
    </xf>
    <xf numFmtId="167" fontId="4" fillId="0" borderId="6" xfId="0" applyNumberFormat="1" applyFont="1" applyBorder="1" applyAlignment="1">
      <alignment vertical="center" wrapText="1"/>
    </xf>
    <xf numFmtId="167" fontId="4" fillId="0" borderId="26" xfId="0" applyNumberFormat="1" applyFont="1" applyBorder="1" applyAlignment="1">
      <alignment vertical="center" wrapText="1"/>
    </xf>
    <xf numFmtId="167" fontId="2" fillId="2" borderId="31" xfId="0" applyNumberFormat="1" applyFont="1" applyFill="1" applyBorder="1" applyAlignment="1">
      <alignment vertical="center" wrapText="1"/>
    </xf>
    <xf numFmtId="167" fontId="2" fillId="2" borderId="29" xfId="0" applyNumberFormat="1" applyFont="1" applyFill="1" applyBorder="1" applyAlignment="1">
      <alignment vertical="center" wrapText="1"/>
    </xf>
    <xf numFmtId="167" fontId="2" fillId="2" borderId="30" xfId="0" applyNumberFormat="1" applyFont="1" applyFill="1" applyBorder="1" applyAlignment="1">
      <alignment vertical="center" wrapText="1"/>
    </xf>
    <xf numFmtId="167" fontId="4" fillId="0" borderId="19" xfId="0" applyNumberFormat="1" applyFont="1" applyBorder="1" applyAlignment="1">
      <alignment vertical="center" wrapText="1"/>
    </xf>
    <xf numFmtId="167" fontId="4" fillId="0" borderId="16" xfId="0" applyNumberFormat="1" applyFont="1" applyBorder="1" applyAlignment="1">
      <alignment vertical="center" wrapText="1"/>
    </xf>
    <xf numFmtId="167" fontId="4" fillId="0" borderId="20" xfId="0" applyNumberFormat="1" applyFont="1" applyBorder="1" applyAlignment="1">
      <alignment vertical="center" wrapText="1"/>
    </xf>
    <xf numFmtId="3" fontId="2" fillId="0" borderId="3" xfId="0" applyNumberFormat="1" applyFont="1" applyFill="1" applyBorder="1" applyAlignment="1">
      <alignment horizontal="right"/>
    </xf>
    <xf numFmtId="0" fontId="6" fillId="0" borderId="10" xfId="0" applyFont="1" applyBorder="1" applyAlignment="1">
      <alignment vertical="center"/>
    </xf>
    <xf numFmtId="0" fontId="1" fillId="2" borderId="28" xfId="0" applyFont="1" applyFill="1" applyBorder="1" applyAlignment="1">
      <alignment horizontal="center" vertical="center"/>
    </xf>
    <xf numFmtId="0" fontId="0" fillId="0" borderId="32" xfId="0" applyBorder="1" applyAlignment="1">
      <alignment/>
    </xf>
    <xf numFmtId="0" fontId="6" fillId="0" borderId="63" xfId="0" applyFont="1" applyBorder="1" applyAlignment="1">
      <alignment vertical="center"/>
    </xf>
    <xf numFmtId="0" fontId="1" fillId="2" borderId="64" xfId="0" applyFont="1" applyFill="1" applyBorder="1" applyAlignment="1">
      <alignment horizontal="center" vertical="center"/>
    </xf>
    <xf numFmtId="0" fontId="4" fillId="2" borderId="53" xfId="0" applyFont="1" applyFill="1" applyBorder="1" applyAlignment="1">
      <alignment vertical="top"/>
    </xf>
    <xf numFmtId="0" fontId="4" fillId="0" borderId="65" xfId="0" applyFont="1" applyFill="1" applyBorder="1" applyAlignment="1">
      <alignment vertical="top"/>
    </xf>
    <xf numFmtId="0" fontId="0" fillId="0" borderId="4" xfId="0" applyBorder="1" applyAlignment="1">
      <alignment vertical="top"/>
    </xf>
    <xf numFmtId="0" fontId="4" fillId="0" borderId="4" xfId="0" applyFont="1" applyFill="1" applyBorder="1" applyAlignment="1">
      <alignment vertical="top"/>
    </xf>
    <xf numFmtId="0" fontId="2" fillId="2" borderId="28" xfId="0" applyFont="1" applyFill="1" applyBorder="1" applyAlignment="1">
      <alignment vertical="top"/>
    </xf>
    <xf numFmtId="0" fontId="0" fillId="0" borderId="60" xfId="0" applyBorder="1" applyAlignment="1">
      <alignment/>
    </xf>
    <xf numFmtId="0" fontId="4" fillId="0" borderId="22" xfId="0" applyFont="1" applyFill="1" applyBorder="1" applyAlignment="1">
      <alignment vertical="top"/>
    </xf>
    <xf numFmtId="0" fontId="0" fillId="0" borderId="22" xfId="0" applyBorder="1" applyAlignment="1">
      <alignment vertical="top"/>
    </xf>
    <xf numFmtId="0" fontId="4" fillId="0" borderId="34" xfId="0" applyFont="1" applyFill="1" applyBorder="1" applyAlignment="1">
      <alignment vertical="top"/>
    </xf>
    <xf numFmtId="0" fontId="2" fillId="2" borderId="31" xfId="0" applyFont="1" applyFill="1" applyBorder="1" applyAlignment="1">
      <alignment vertical="top"/>
    </xf>
    <xf numFmtId="0" fontId="0" fillId="0" borderId="53" xfId="0" applyBorder="1" applyAlignment="1">
      <alignment/>
    </xf>
    <xf numFmtId="0" fontId="2" fillId="2" borderId="52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3" fontId="2" fillId="2" borderId="28" xfId="0" applyNumberFormat="1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3" fontId="10" fillId="2" borderId="64" xfId="0" applyNumberFormat="1" applyFont="1" applyFill="1" applyBorder="1" applyAlignment="1">
      <alignment horizontal="left" vertical="center"/>
    </xf>
    <xf numFmtId="0" fontId="0" fillId="0" borderId="66" xfId="0" applyBorder="1" applyAlignment="1">
      <alignment horizontal="left" vertical="center"/>
    </xf>
    <xf numFmtId="0" fontId="0" fillId="0" borderId="67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68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3" fontId="2" fillId="2" borderId="69" xfId="0" applyNumberFormat="1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3" fontId="7" fillId="0" borderId="64" xfId="0" applyNumberFormat="1" applyFont="1" applyBorder="1" applyAlignment="1">
      <alignment/>
    </xf>
    <xf numFmtId="3" fontId="7" fillId="0" borderId="67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3" fontId="7" fillId="0" borderId="19" xfId="0" applyNumberFormat="1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10" fillId="2" borderId="64" xfId="0" applyFont="1" applyFill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3" fontId="7" fillId="0" borderId="25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3" fontId="7" fillId="0" borderId="21" xfId="0" applyNumberFormat="1" applyFont="1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4" xfId="0" applyBorder="1" applyAlignment="1">
      <alignment horizontal="left"/>
    </xf>
    <xf numFmtId="3" fontId="7" fillId="0" borderId="9" xfId="0" applyNumberFormat="1" applyFont="1" applyBorder="1" applyAlignment="1">
      <alignment/>
    </xf>
    <xf numFmtId="3" fontId="7" fillId="0" borderId="6" xfId="0" applyNumberFormat="1" applyFont="1" applyBorder="1" applyAlignment="1">
      <alignment/>
    </xf>
    <xf numFmtId="3" fontId="7" fillId="0" borderId="38" xfId="0" applyNumberFormat="1" applyFont="1" applyBorder="1" applyAlignment="1">
      <alignment/>
    </xf>
    <xf numFmtId="3" fontId="7" fillId="0" borderId="39" xfId="0" applyNumberFormat="1" applyFont="1" applyBorder="1" applyAlignment="1">
      <alignment/>
    </xf>
    <xf numFmtId="3" fontId="2" fillId="2" borderId="28" xfId="0" applyNumberFormat="1" applyFont="1" applyFill="1" applyBorder="1" applyAlignment="1">
      <alignment vertical="center"/>
    </xf>
    <xf numFmtId="3" fontId="2" fillId="2" borderId="61" xfId="0" applyNumberFormat="1" applyFont="1" applyFill="1" applyBorder="1" applyAlignment="1">
      <alignment vertical="center"/>
    </xf>
    <xf numFmtId="3" fontId="2" fillId="2" borderId="42" xfId="0" applyNumberFormat="1" applyFont="1" applyFill="1" applyBorder="1" applyAlignment="1">
      <alignment vertical="center"/>
    </xf>
    <xf numFmtId="3" fontId="2" fillId="2" borderId="50" xfId="0" applyNumberFormat="1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2" fillId="2" borderId="53" xfId="0" applyFont="1" applyFill="1" applyBorder="1" applyAlignment="1">
      <alignment vertical="center"/>
    </xf>
    <xf numFmtId="0" fontId="10" fillId="2" borderId="66" xfId="0" applyFont="1" applyFill="1" applyBorder="1" applyAlignment="1">
      <alignment horizontal="center" vertical="center"/>
    </xf>
    <xf numFmtId="3" fontId="2" fillId="2" borderId="62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3" fontId="7" fillId="0" borderId="66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3" fontId="7" fillId="0" borderId="4" xfId="0" applyNumberFormat="1" applyFont="1" applyBorder="1" applyAlignment="1">
      <alignment/>
    </xf>
    <xf numFmtId="3" fontId="7" fillId="0" borderId="2" xfId="0" applyNumberFormat="1" applyFont="1" applyBorder="1" applyAlignment="1">
      <alignment horizontal="left"/>
    </xf>
    <xf numFmtId="0" fontId="5" fillId="0" borderId="4" xfId="0" applyFont="1" applyBorder="1" applyAlignment="1">
      <alignment horizontal="left"/>
    </xf>
    <xf numFmtId="3" fontId="7" fillId="0" borderId="24" xfId="0" applyNumberFormat="1" applyFont="1" applyBorder="1" applyAlignment="1">
      <alignment/>
    </xf>
    <xf numFmtId="3" fontId="7" fillId="0" borderId="25" xfId="0" applyNumberFormat="1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0" fillId="0" borderId="24" xfId="0" applyBorder="1" applyAlignment="1">
      <alignment/>
    </xf>
    <xf numFmtId="3" fontId="7" fillId="0" borderId="35" xfId="0" applyNumberFormat="1" applyFont="1" applyBorder="1" applyAlignment="1">
      <alignment horizontal="left"/>
    </xf>
    <xf numFmtId="3" fontId="7" fillId="0" borderId="34" xfId="0" applyNumberFormat="1" applyFont="1" applyBorder="1" applyAlignment="1">
      <alignment horizontal="left"/>
    </xf>
    <xf numFmtId="3" fontId="7" fillId="0" borderId="35" xfId="0" applyNumberFormat="1" applyFont="1" applyBorder="1" applyAlignment="1">
      <alignment/>
    </xf>
    <xf numFmtId="3" fontId="7" fillId="0" borderId="34" xfId="0" applyNumberFormat="1" applyFont="1" applyBorder="1" applyAlignment="1">
      <alignment/>
    </xf>
    <xf numFmtId="0" fontId="3" fillId="0" borderId="55" xfId="0" applyFont="1" applyBorder="1" applyAlignment="1">
      <alignment/>
    </xf>
    <xf numFmtId="0" fontId="3" fillId="0" borderId="46" xfId="0" applyFont="1" applyBorder="1" applyAlignment="1">
      <alignment/>
    </xf>
    <xf numFmtId="0" fontId="5" fillId="2" borderId="4" xfId="0" applyFont="1" applyFill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3" fontId="7" fillId="0" borderId="51" xfId="0" applyNumberFormat="1" applyFont="1" applyBorder="1" applyAlignment="1">
      <alignment/>
    </xf>
    <xf numFmtId="3" fontId="7" fillId="0" borderId="37" xfId="0" applyNumberFormat="1" applyFont="1" applyBorder="1" applyAlignment="1">
      <alignment/>
    </xf>
    <xf numFmtId="3" fontId="7" fillId="0" borderId="52" xfId="0" applyNumberFormat="1" applyFont="1" applyBorder="1" applyAlignment="1">
      <alignment/>
    </xf>
    <xf numFmtId="3" fontId="7" fillId="0" borderId="51" xfId="0" applyNumberFormat="1" applyFont="1" applyBorder="1" applyAlignment="1">
      <alignment horizontal="left"/>
    </xf>
    <xf numFmtId="0" fontId="5" fillId="0" borderId="52" xfId="0" applyFont="1" applyBorder="1" applyAlignment="1">
      <alignment horizontal="left"/>
    </xf>
    <xf numFmtId="3" fontId="2" fillId="2" borderId="32" xfId="0" applyNumberFormat="1" applyFont="1" applyFill="1" applyBorder="1" applyAlignment="1">
      <alignment vertical="center"/>
    </xf>
    <xf numFmtId="3" fontId="2" fillId="2" borderId="31" xfId="0" applyNumberFormat="1" applyFont="1" applyFill="1" applyBorder="1" applyAlignment="1">
      <alignment vertical="center"/>
    </xf>
    <xf numFmtId="3" fontId="2" fillId="2" borderId="53" xfId="0" applyNumberFormat="1" applyFont="1" applyFill="1" applyBorder="1" applyAlignment="1">
      <alignment vertical="center"/>
    </xf>
    <xf numFmtId="0" fontId="10" fillId="2" borderId="31" xfId="0" applyFont="1" applyFill="1" applyBorder="1" applyAlignment="1">
      <alignment horizontal="center" vertical="center"/>
    </xf>
    <xf numFmtId="0" fontId="10" fillId="2" borderId="53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13" fillId="2" borderId="32" xfId="0" applyFont="1" applyFill="1" applyBorder="1" applyAlignment="1">
      <alignment horizontal="center" vertical="center"/>
    </xf>
    <xf numFmtId="0" fontId="13" fillId="2" borderId="60" xfId="0" applyFont="1" applyFill="1" applyBorder="1" applyAlignment="1">
      <alignment horizontal="center" vertical="center"/>
    </xf>
    <xf numFmtId="3" fontId="2" fillId="2" borderId="64" xfId="0" applyNumberFormat="1" applyFont="1" applyFill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25" xfId="0" applyFont="1" applyFill="1" applyBorder="1" applyAlignment="1">
      <alignment/>
    </xf>
    <xf numFmtId="0" fontId="2" fillId="2" borderId="71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2" fillId="2" borderId="65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6" xfId="0" applyFont="1" applyFill="1" applyBorder="1" applyAlignment="1">
      <alignment horizontal="center" vertical="center"/>
    </xf>
    <xf numFmtId="0" fontId="0" fillId="0" borderId="70" xfId="0" applyBorder="1" applyAlignment="1">
      <alignment/>
    </xf>
    <xf numFmtId="3" fontId="2" fillId="0" borderId="41" xfId="0" applyNumberFormat="1" applyFont="1" applyBorder="1" applyAlignment="1">
      <alignment/>
    </xf>
    <xf numFmtId="0" fontId="0" fillId="0" borderId="49" xfId="0" applyBorder="1" applyAlignment="1">
      <alignment/>
    </xf>
    <xf numFmtId="0" fontId="2" fillId="2" borderId="64" xfId="20" applyFont="1" applyFill="1" applyBorder="1" applyAlignment="1">
      <alignment horizontal="center" vertical="center"/>
      <protection/>
    </xf>
    <xf numFmtId="0" fontId="0" fillId="0" borderId="63" xfId="0" applyBorder="1" applyAlignment="1">
      <alignment horizontal="center" vertical="center"/>
    </xf>
    <xf numFmtId="0" fontId="2" fillId="2" borderId="62" xfId="20" applyFont="1" applyFill="1" applyBorder="1" applyAlignment="1">
      <alignment horizontal="center" vertical="center" wrapText="1"/>
      <protection/>
    </xf>
    <xf numFmtId="0" fontId="0" fillId="0" borderId="37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2" fillId="2" borderId="70" xfId="0" applyFont="1" applyFill="1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3" fontId="2" fillId="0" borderId="71" xfId="0" applyNumberFormat="1" applyFont="1" applyBorder="1" applyAlignment="1">
      <alignment/>
    </xf>
    <xf numFmtId="0" fontId="0" fillId="0" borderId="46" xfId="0" applyBorder="1" applyAlignment="1">
      <alignment/>
    </xf>
    <xf numFmtId="0" fontId="3" fillId="2" borderId="58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3" fillId="2" borderId="73" xfId="0" applyFont="1" applyFill="1" applyBorder="1" applyAlignment="1">
      <alignment vertical="center"/>
    </xf>
    <xf numFmtId="0" fontId="0" fillId="0" borderId="74" xfId="0" applyFont="1" applyBorder="1" applyAlignment="1">
      <alignment vertical="center"/>
    </xf>
    <xf numFmtId="0" fontId="7" fillId="2" borderId="64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55" xfId="0" applyFont="1" applyFill="1" applyBorder="1" applyAlignment="1">
      <alignment horizontal="center"/>
    </xf>
    <xf numFmtId="0" fontId="7" fillId="2" borderId="73" xfId="0" applyFont="1" applyFill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5" fillId="0" borderId="25" xfId="0" applyFont="1" applyBorder="1" applyAlignment="1">
      <alignment/>
    </xf>
    <xf numFmtId="0" fontId="0" fillId="0" borderId="22" xfId="0" applyBorder="1" applyAlignment="1">
      <alignment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/>
    </xf>
    <xf numFmtId="0" fontId="7" fillId="2" borderId="70" xfId="20" applyFont="1" applyFill="1" applyBorder="1" applyAlignment="1">
      <alignment horizontal="center" vertical="center" wrapText="1"/>
      <protection/>
    </xf>
    <xf numFmtId="0" fontId="5" fillId="0" borderId="75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2" fillId="2" borderId="25" xfId="20" applyFont="1" applyFill="1" applyBorder="1" applyAlignment="1">
      <alignment horizontal="center" vertical="center"/>
      <protection/>
    </xf>
    <xf numFmtId="0" fontId="0" fillId="0" borderId="38" xfId="0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4" fillId="0" borderId="76" xfId="0" applyFont="1" applyFill="1" applyBorder="1" applyAlignment="1">
      <alignment vertical="top"/>
    </xf>
    <xf numFmtId="0" fontId="0" fillId="0" borderId="6" xfId="0" applyBorder="1" applyAlignment="1">
      <alignment vertical="top"/>
    </xf>
    <xf numFmtId="0" fontId="4" fillId="2" borderId="67" xfId="0" applyFont="1" applyFill="1" applyBorder="1" applyAlignment="1">
      <alignment vertical="top"/>
    </xf>
    <xf numFmtId="0" fontId="0" fillId="2" borderId="59" xfId="0" applyFill="1" applyBorder="1" applyAlignment="1">
      <alignment vertical="top"/>
    </xf>
    <xf numFmtId="0" fontId="4" fillId="2" borderId="31" xfId="0" applyFont="1" applyFill="1" applyBorder="1" applyAlignment="1">
      <alignment vertical="top"/>
    </xf>
    <xf numFmtId="0" fontId="0" fillId="2" borderId="53" xfId="0" applyFill="1" applyBorder="1" applyAlignment="1">
      <alignment vertical="top"/>
    </xf>
    <xf numFmtId="0" fontId="0" fillId="2" borderId="30" xfId="0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0" fillId="0" borderId="0" xfId="0" applyFill="1" applyBorder="1" applyAlignment="1">
      <alignment/>
    </xf>
    <xf numFmtId="0" fontId="5" fillId="2" borderId="2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2" borderId="2" xfId="20" applyFont="1" applyFill="1" applyBorder="1" applyAlignment="1">
      <alignment horizontal="center" vertical="center"/>
      <protection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/>
    </xf>
    <xf numFmtId="0" fontId="2" fillId="2" borderId="22" xfId="20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0" fillId="0" borderId="26" xfId="0" applyBorder="1" applyAlignment="1">
      <alignment/>
    </xf>
    <xf numFmtId="3" fontId="7" fillId="0" borderId="77" xfId="0" applyNumberFormat="1" applyFont="1" applyBorder="1" applyAlignment="1">
      <alignment/>
    </xf>
    <xf numFmtId="3" fontId="7" fillId="0" borderId="57" xfId="0" applyNumberFormat="1" applyFont="1" applyBorder="1" applyAlignment="1">
      <alignment/>
    </xf>
    <xf numFmtId="0" fontId="4" fillId="2" borderId="61" xfId="0" applyFont="1" applyFill="1" applyBorder="1" applyAlignment="1">
      <alignment vertical="top"/>
    </xf>
    <xf numFmtId="3" fontId="7" fillId="0" borderId="42" xfId="0" applyNumberFormat="1" applyFont="1" applyBorder="1" applyAlignment="1">
      <alignment/>
    </xf>
    <xf numFmtId="3" fontId="7" fillId="0" borderId="33" xfId="0" applyNumberFormat="1" applyFont="1" applyBorder="1" applyAlignment="1">
      <alignment/>
    </xf>
    <xf numFmtId="3" fontId="7" fillId="0" borderId="42" xfId="0" applyNumberFormat="1" applyFont="1" applyBorder="1" applyAlignment="1">
      <alignment horizontal="left"/>
    </xf>
    <xf numFmtId="0" fontId="5" fillId="0" borderId="50" xfId="0" applyFont="1" applyBorder="1" applyAlignment="1">
      <alignment horizontal="left"/>
    </xf>
    <xf numFmtId="3" fontId="2" fillId="2" borderId="55" xfId="0" applyNumberFormat="1" applyFont="1" applyFill="1" applyBorder="1" applyAlignment="1">
      <alignment horizontal="center" vertical="center"/>
    </xf>
    <xf numFmtId="3" fontId="2" fillId="2" borderId="46" xfId="0" applyNumberFormat="1" applyFont="1" applyFill="1" applyBorder="1" applyAlignment="1">
      <alignment horizontal="center" vertical="center"/>
    </xf>
    <xf numFmtId="3" fontId="7" fillId="0" borderId="1" xfId="0" applyNumberFormat="1" applyFont="1" applyBorder="1" applyAlignment="1">
      <alignment/>
    </xf>
    <xf numFmtId="3" fontId="7" fillId="0" borderId="65" xfId="0" applyNumberFormat="1" applyFont="1" applyBorder="1" applyAlignment="1">
      <alignment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RK Odpisový plán na rok 2002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ina\Local%20Settings\Temporary%20Internet%20Files\OLK5F8\rk-15-2004-XXpr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ÚSP Černovice"/>
      <sheetName val="ÚSP Zboží"/>
      <sheetName val="USP Ledeč nad Sázavou"/>
      <sheetName val="ÚSP Lidmaň"/>
      <sheetName val="ÚSP Věž"/>
      <sheetName val="ÚSP Těchobuz"/>
      <sheetName val="ÚSP Jinošov"/>
      <sheetName val="ÚSP Nové Syrovice"/>
      <sheetName val="DD M.Curierových"/>
      <sheetName val="DD Třebíč Kubešova"/>
      <sheetName val="DD Třebíč Koutkova"/>
      <sheetName val="DD Náměšť nad Os"/>
      <sheetName val="DD Velký Újezd"/>
      <sheetName val="Psych.Jihl."/>
      <sheetName val="ÚSP Křažanov"/>
      <sheetName val="DD Mitrov"/>
      <sheetName val="DD Velké Meziříčí"/>
      <sheetName val="DD Havlíčkův Brod"/>
      <sheetName val="DD Humpolec"/>
      <sheetName val="DD Proseč u Pošné"/>
      <sheetName val="DD Onšov"/>
      <sheetName val="DD Proseč Obořiště"/>
      <sheetName val="DD Ždírec"/>
    </sheetNames>
    <sheetDataSet>
      <sheetData sheetId="1">
        <row r="27">
          <cell r="L27">
            <v>4650</v>
          </cell>
        </row>
      </sheetData>
      <sheetData sheetId="2">
        <row r="26">
          <cell r="L26">
            <v>5773</v>
          </cell>
        </row>
      </sheetData>
      <sheetData sheetId="3">
        <row r="25">
          <cell r="L25">
            <v>9600</v>
          </cell>
        </row>
      </sheetData>
      <sheetData sheetId="4">
        <row r="25">
          <cell r="L25">
            <v>7037</v>
          </cell>
        </row>
      </sheetData>
      <sheetData sheetId="5">
        <row r="25">
          <cell r="L25">
            <v>6500</v>
          </cell>
        </row>
      </sheetData>
      <sheetData sheetId="6">
        <row r="25">
          <cell r="L25">
            <v>7289</v>
          </cell>
        </row>
      </sheetData>
      <sheetData sheetId="8">
        <row r="26">
          <cell r="L26">
            <v>14800</v>
          </cell>
        </row>
        <row r="88">
          <cell r="C88">
            <v>4</v>
          </cell>
          <cell r="F88">
            <v>4</v>
          </cell>
          <cell r="I88">
            <v>26008</v>
          </cell>
        </row>
        <row r="89">
          <cell r="C89">
            <v>18.5</v>
          </cell>
          <cell r="F89">
            <v>18.5</v>
          </cell>
          <cell r="I89">
            <v>13724</v>
          </cell>
        </row>
        <row r="90">
          <cell r="C90">
            <v>0</v>
          </cell>
          <cell r="F90">
            <v>0</v>
          </cell>
          <cell r="I90">
            <v>0</v>
          </cell>
        </row>
        <row r="91">
          <cell r="C91">
            <v>40.5</v>
          </cell>
          <cell r="F91">
            <v>40.5</v>
          </cell>
          <cell r="I91">
            <v>11736</v>
          </cell>
        </row>
        <row r="92">
          <cell r="C92">
            <v>0</v>
          </cell>
          <cell r="F92">
            <v>0</v>
          </cell>
          <cell r="I92">
            <v>0</v>
          </cell>
        </row>
        <row r="93">
          <cell r="C93">
            <v>0</v>
          </cell>
          <cell r="F93">
            <v>0</v>
          </cell>
          <cell r="I93">
            <v>0</v>
          </cell>
        </row>
        <row r="94">
          <cell r="C94">
            <v>32.9</v>
          </cell>
          <cell r="F94">
            <v>32.9</v>
          </cell>
          <cell r="I94">
            <v>11488</v>
          </cell>
        </row>
        <row r="95">
          <cell r="C95">
            <v>95.9</v>
          </cell>
          <cell r="F95">
            <v>95.9</v>
          </cell>
          <cell r="I95">
            <v>12630</v>
          </cell>
        </row>
      </sheetData>
      <sheetData sheetId="12">
        <row r="25">
          <cell r="L25">
            <v>8918</v>
          </cell>
        </row>
      </sheetData>
      <sheetData sheetId="16">
        <row r="75">
          <cell r="L75">
            <v>12240</v>
          </cell>
        </row>
        <row r="105">
          <cell r="B105">
            <v>81</v>
          </cell>
        </row>
      </sheetData>
      <sheetData sheetId="20">
        <row r="25">
          <cell r="L25">
            <v>2645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view="pageBreakPreview" zoomScale="75" zoomScaleSheetLayoutView="75" workbookViewId="0" topLeftCell="A1">
      <selection activeCell="M2" sqref="M2"/>
    </sheetView>
  </sheetViews>
  <sheetFormatPr defaultColWidth="9.00390625" defaultRowHeight="12.75"/>
  <cols>
    <col min="1" max="1" width="28.125" style="10" customWidth="1"/>
    <col min="2" max="7" width="9.75390625" style="11" customWidth="1"/>
    <col min="8" max="8" width="8.125" style="11" customWidth="1"/>
    <col min="9" max="9" width="8.875" style="10" customWidth="1"/>
    <col min="10" max="16" width="9.125" style="10" customWidth="1"/>
  </cols>
  <sheetData>
    <row r="1" spans="12:14" ht="15.75">
      <c r="L1" s="12"/>
      <c r="N1" s="13"/>
    </row>
    <row r="2" spans="1:14" ht="16.5" thickBot="1">
      <c r="A2" s="14"/>
      <c r="B2" s="15"/>
      <c r="C2" s="15"/>
      <c r="D2" s="15"/>
      <c r="E2" s="15"/>
      <c r="F2" s="15"/>
      <c r="G2" s="15"/>
      <c r="H2" s="15"/>
      <c r="L2" s="12"/>
      <c r="N2" s="13"/>
    </row>
    <row r="3" spans="1:14" ht="24" customHeight="1" thickBot="1">
      <c r="A3" s="282" t="s">
        <v>0</v>
      </c>
      <c r="B3" s="279" t="s">
        <v>165</v>
      </c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8"/>
    </row>
    <row r="4" spans="1:14" ht="12.75">
      <c r="A4" s="281"/>
      <c r="B4" s="16" t="s">
        <v>1</v>
      </c>
      <c r="C4" s="17"/>
      <c r="D4" s="18"/>
      <c r="E4" s="16" t="s">
        <v>2</v>
      </c>
      <c r="F4" s="17"/>
      <c r="G4" s="18"/>
      <c r="H4" s="298" t="s">
        <v>3</v>
      </c>
      <c r="I4" s="299"/>
      <c r="J4" s="17" t="s">
        <v>4</v>
      </c>
      <c r="K4" s="19"/>
      <c r="L4" s="18"/>
      <c r="M4" s="298" t="s">
        <v>5</v>
      </c>
      <c r="N4" s="300"/>
    </row>
    <row r="5" spans="1:14" ht="12.75">
      <c r="A5" s="281"/>
      <c r="B5" s="20" t="s">
        <v>6</v>
      </c>
      <c r="C5" s="21" t="s">
        <v>7</v>
      </c>
      <c r="D5" s="22" t="s">
        <v>8</v>
      </c>
      <c r="E5" s="20" t="s">
        <v>6</v>
      </c>
      <c r="F5" s="21" t="s">
        <v>7</v>
      </c>
      <c r="G5" s="22" t="s">
        <v>8</v>
      </c>
      <c r="H5" s="23" t="s">
        <v>8</v>
      </c>
      <c r="I5" s="23" t="s">
        <v>9</v>
      </c>
      <c r="J5" s="24" t="s">
        <v>6</v>
      </c>
      <c r="K5" s="21" t="s">
        <v>7</v>
      </c>
      <c r="L5" s="22" t="s">
        <v>8</v>
      </c>
      <c r="M5" s="23" t="s">
        <v>8</v>
      </c>
      <c r="N5" s="22" t="s">
        <v>9</v>
      </c>
    </row>
    <row r="6" spans="1:14" ht="13.5" thickBot="1">
      <c r="A6" s="278"/>
      <c r="B6" s="25" t="s">
        <v>10</v>
      </c>
      <c r="C6" s="26" t="s">
        <v>10</v>
      </c>
      <c r="D6" s="27"/>
      <c r="E6" s="25" t="s">
        <v>10</v>
      </c>
      <c r="F6" s="26" t="s">
        <v>10</v>
      </c>
      <c r="G6" s="27"/>
      <c r="H6" s="28" t="s">
        <v>11</v>
      </c>
      <c r="I6" s="29" t="s">
        <v>12</v>
      </c>
      <c r="J6" s="30" t="s">
        <v>10</v>
      </c>
      <c r="K6" s="26" t="s">
        <v>10</v>
      </c>
      <c r="L6" s="27"/>
      <c r="M6" s="28" t="s">
        <v>11</v>
      </c>
      <c r="N6" s="27" t="s">
        <v>12</v>
      </c>
    </row>
    <row r="7" spans="1:14" ht="13.5" customHeight="1" thickTop="1">
      <c r="A7" s="31" t="s">
        <v>13</v>
      </c>
      <c r="B7" s="32"/>
      <c r="C7" s="33"/>
      <c r="D7" s="34"/>
      <c r="E7" s="32"/>
      <c r="F7" s="33"/>
      <c r="G7" s="34"/>
      <c r="H7" s="35"/>
      <c r="I7" s="36"/>
      <c r="J7" s="37"/>
      <c r="K7" s="33"/>
      <c r="L7" s="38">
        <f>SUM(J7:K7)</f>
        <v>0</v>
      </c>
      <c r="M7" s="35"/>
      <c r="N7" s="39"/>
    </row>
    <row r="8" spans="1:14" ht="13.5" customHeight="1">
      <c r="A8" s="40" t="s">
        <v>14</v>
      </c>
      <c r="B8" s="41">
        <v>6181</v>
      </c>
      <c r="C8" s="42">
        <v>1600</v>
      </c>
      <c r="D8" s="43">
        <f>SUM(B8:C8)</f>
        <v>7781</v>
      </c>
      <c r="E8" s="41">
        <v>6537</v>
      </c>
      <c r="F8" s="42">
        <v>1686</v>
      </c>
      <c r="G8" s="43">
        <f>SUM(E8:F8)</f>
        <v>8223</v>
      </c>
      <c r="H8" s="44">
        <f>+G8-D8</f>
        <v>442</v>
      </c>
      <c r="I8" s="45">
        <f>+G8/D8</f>
        <v>1.0568050379128646</v>
      </c>
      <c r="J8" s="46">
        <v>6657</v>
      </c>
      <c r="K8" s="42">
        <v>1300</v>
      </c>
      <c r="L8" s="47">
        <f>SUM(J8:K8)</f>
        <v>7957</v>
      </c>
      <c r="M8" s="44">
        <f>+L8-G8</f>
        <v>-266</v>
      </c>
      <c r="N8" s="48">
        <f>+L8/G8</f>
        <v>0.9676517086221573</v>
      </c>
    </row>
    <row r="9" spans="1:14" ht="13.5" customHeight="1">
      <c r="A9" s="40" t="s">
        <v>15</v>
      </c>
      <c r="B9" s="41"/>
      <c r="C9" s="42">
        <v>35</v>
      </c>
      <c r="D9" s="43">
        <f aca="true" t="shared" si="0" ref="D9:D15">SUM(B9:C9)</f>
        <v>35</v>
      </c>
      <c r="E9" s="41"/>
      <c r="F9" s="42"/>
      <c r="G9" s="43">
        <f aca="true" t="shared" si="1" ref="G9:G15">SUM(E9:F9)</f>
        <v>0</v>
      </c>
      <c r="H9" s="44">
        <f aca="true" t="shared" si="2" ref="H9:H35">+G9-D9</f>
        <v>-35</v>
      </c>
      <c r="I9" s="45">
        <f aca="true" t="shared" si="3" ref="I9:I35">+G9/D9</f>
        <v>0</v>
      </c>
      <c r="J9" s="46"/>
      <c r="K9" s="42"/>
      <c r="L9" s="47">
        <f aca="true" t="shared" si="4" ref="L9:L15">SUM(J9:K9)</f>
        <v>0</v>
      </c>
      <c r="M9" s="44">
        <f aca="true" t="shared" si="5" ref="M9:M35">+L9-G9</f>
        <v>0</v>
      </c>
      <c r="N9" s="48"/>
    </row>
    <row r="10" spans="1:14" ht="13.5" customHeight="1">
      <c r="A10" s="40" t="s">
        <v>16</v>
      </c>
      <c r="B10" s="41"/>
      <c r="C10" s="42"/>
      <c r="D10" s="43">
        <f t="shared" si="0"/>
        <v>0</v>
      </c>
      <c r="E10" s="41">
        <v>65</v>
      </c>
      <c r="F10" s="42"/>
      <c r="G10" s="43">
        <f t="shared" si="1"/>
        <v>65</v>
      </c>
      <c r="H10" s="44">
        <f t="shared" si="2"/>
        <v>65</v>
      </c>
      <c r="I10" s="45"/>
      <c r="J10" s="46"/>
      <c r="K10" s="42"/>
      <c r="L10" s="47">
        <f t="shared" si="4"/>
        <v>0</v>
      </c>
      <c r="M10" s="44">
        <f t="shared" si="5"/>
        <v>-65</v>
      </c>
      <c r="N10" s="48">
        <f aca="true" t="shared" si="6" ref="N10:N35">+L10/G10</f>
        <v>0</v>
      </c>
    </row>
    <row r="11" spans="1:14" ht="13.5" customHeight="1">
      <c r="A11" s="40" t="s">
        <v>17</v>
      </c>
      <c r="B11" s="41">
        <v>425</v>
      </c>
      <c r="C11" s="42"/>
      <c r="D11" s="43">
        <f t="shared" si="0"/>
        <v>425</v>
      </c>
      <c r="E11" s="41">
        <v>274</v>
      </c>
      <c r="F11" s="42"/>
      <c r="G11" s="43">
        <f t="shared" si="1"/>
        <v>274</v>
      </c>
      <c r="H11" s="44">
        <f t="shared" si="2"/>
        <v>-151</v>
      </c>
      <c r="I11" s="45">
        <f t="shared" si="3"/>
        <v>0.6447058823529411</v>
      </c>
      <c r="J11" s="46">
        <v>266</v>
      </c>
      <c r="K11" s="42"/>
      <c r="L11" s="47">
        <f t="shared" si="4"/>
        <v>266</v>
      </c>
      <c r="M11" s="44">
        <f t="shared" si="5"/>
        <v>-8</v>
      </c>
      <c r="N11" s="48">
        <f t="shared" si="6"/>
        <v>0.9708029197080292</v>
      </c>
    </row>
    <row r="12" spans="1:14" ht="13.5" customHeight="1">
      <c r="A12" s="49" t="s">
        <v>18</v>
      </c>
      <c r="B12" s="41">
        <v>275</v>
      </c>
      <c r="C12" s="42"/>
      <c r="D12" s="43">
        <f t="shared" si="0"/>
        <v>275</v>
      </c>
      <c r="E12" s="41">
        <v>250</v>
      </c>
      <c r="F12" s="42"/>
      <c r="G12" s="43">
        <f t="shared" si="1"/>
        <v>250</v>
      </c>
      <c r="H12" s="44">
        <f t="shared" si="2"/>
        <v>-25</v>
      </c>
      <c r="I12" s="45">
        <f t="shared" si="3"/>
        <v>0.9090909090909091</v>
      </c>
      <c r="J12" s="46">
        <v>250</v>
      </c>
      <c r="K12" s="42"/>
      <c r="L12" s="47">
        <f t="shared" si="4"/>
        <v>250</v>
      </c>
      <c r="M12" s="44">
        <f t="shared" si="5"/>
        <v>0</v>
      </c>
      <c r="N12" s="48"/>
    </row>
    <row r="13" spans="1:14" ht="13.5" customHeight="1">
      <c r="A13" s="49" t="s">
        <v>19</v>
      </c>
      <c r="B13" s="41">
        <v>81</v>
      </c>
      <c r="C13" s="42"/>
      <c r="D13" s="43">
        <f t="shared" si="0"/>
        <v>81</v>
      </c>
      <c r="E13" s="41">
        <v>43</v>
      </c>
      <c r="F13" s="42"/>
      <c r="G13" s="43">
        <f t="shared" si="1"/>
        <v>43</v>
      </c>
      <c r="H13" s="44">
        <f t="shared" si="2"/>
        <v>-38</v>
      </c>
      <c r="I13" s="45">
        <f t="shared" si="3"/>
        <v>0.5308641975308642</v>
      </c>
      <c r="J13" s="46">
        <v>45</v>
      </c>
      <c r="K13" s="42"/>
      <c r="L13" s="47">
        <f t="shared" si="4"/>
        <v>45</v>
      </c>
      <c r="M13" s="44">
        <f t="shared" si="5"/>
        <v>2</v>
      </c>
      <c r="N13" s="48">
        <f t="shared" si="6"/>
        <v>1.0465116279069768</v>
      </c>
    </row>
    <row r="14" spans="1:14" ht="23.25" customHeight="1">
      <c r="A14" s="49" t="s">
        <v>20</v>
      </c>
      <c r="B14" s="41">
        <v>61</v>
      </c>
      <c r="C14" s="42"/>
      <c r="D14" s="43">
        <f t="shared" si="0"/>
        <v>61</v>
      </c>
      <c r="E14" s="41">
        <v>0</v>
      </c>
      <c r="F14" s="42"/>
      <c r="G14" s="43">
        <f t="shared" si="1"/>
        <v>0</v>
      </c>
      <c r="H14" s="44">
        <f t="shared" si="2"/>
        <v>-61</v>
      </c>
      <c r="I14" s="45"/>
      <c r="J14" s="46">
        <v>0</v>
      </c>
      <c r="K14" s="42"/>
      <c r="L14" s="47">
        <f t="shared" si="4"/>
        <v>0</v>
      </c>
      <c r="M14" s="44">
        <f t="shared" si="5"/>
        <v>0</v>
      </c>
      <c r="N14" s="48"/>
    </row>
    <row r="15" spans="1:14" ht="13.5" customHeight="1" thickBot="1">
      <c r="A15" s="50" t="s">
        <v>21</v>
      </c>
      <c r="B15" s="51">
        <v>46220</v>
      </c>
      <c r="C15" s="52"/>
      <c r="D15" s="43">
        <f t="shared" si="0"/>
        <v>46220</v>
      </c>
      <c r="E15" s="51">
        <v>46035</v>
      </c>
      <c r="F15" s="52"/>
      <c r="G15" s="43">
        <f t="shared" si="1"/>
        <v>46035</v>
      </c>
      <c r="H15" s="53">
        <f t="shared" si="2"/>
        <v>-185</v>
      </c>
      <c r="I15" s="54">
        <f t="shared" si="3"/>
        <v>0.9959974037213327</v>
      </c>
      <c r="J15" s="55">
        <v>46000</v>
      </c>
      <c r="K15" s="52"/>
      <c r="L15" s="47">
        <f t="shared" si="4"/>
        <v>46000</v>
      </c>
      <c r="M15" s="53">
        <f t="shared" si="5"/>
        <v>-35</v>
      </c>
      <c r="N15" s="56">
        <f t="shared" si="6"/>
        <v>0.9992397089171283</v>
      </c>
    </row>
    <row r="16" spans="1:14" ht="13.5" customHeight="1" thickBot="1">
      <c r="A16" s="57" t="s">
        <v>22</v>
      </c>
      <c r="B16" s="58">
        <f aca="true" t="shared" si="7" ref="B16:G16">SUM(B7+B8+B9+B10+B11+B13+B15)</f>
        <v>52907</v>
      </c>
      <c r="C16" s="59">
        <f t="shared" si="7"/>
        <v>1635</v>
      </c>
      <c r="D16" s="60">
        <f t="shared" si="7"/>
        <v>54542</v>
      </c>
      <c r="E16" s="58">
        <f t="shared" si="7"/>
        <v>52954</v>
      </c>
      <c r="F16" s="59">
        <f t="shared" si="7"/>
        <v>1686</v>
      </c>
      <c r="G16" s="60">
        <f t="shared" si="7"/>
        <v>54640</v>
      </c>
      <c r="H16" s="61">
        <f t="shared" si="2"/>
        <v>98</v>
      </c>
      <c r="I16" s="62">
        <f t="shared" si="3"/>
        <v>1.0017967804627625</v>
      </c>
      <c r="J16" s="63">
        <f>SUM(J7+J8+J9+J10+J11+J13+J15)</f>
        <v>52968</v>
      </c>
      <c r="K16" s="59">
        <f>SUM(K7+K8+K9+K10+K11+K13+K15)</f>
        <v>1300</v>
      </c>
      <c r="L16" s="60">
        <f>SUM(L7+L8+L9+L10+L11+L13+L15)</f>
        <v>54268</v>
      </c>
      <c r="M16" s="61">
        <f t="shared" si="5"/>
        <v>-372</v>
      </c>
      <c r="N16" s="64">
        <f t="shared" si="6"/>
        <v>0.9931918008784774</v>
      </c>
    </row>
    <row r="17" spans="1:14" ht="13.5" customHeight="1">
      <c r="A17" s="65" t="s">
        <v>23</v>
      </c>
      <c r="B17" s="32">
        <v>7248</v>
      </c>
      <c r="C17" s="33">
        <v>274</v>
      </c>
      <c r="D17" s="43">
        <f aca="true" t="shared" si="8" ref="D17:D34">SUM(B17:C17)</f>
        <v>7522</v>
      </c>
      <c r="E17" s="32">
        <v>6919</v>
      </c>
      <c r="F17" s="33">
        <v>296</v>
      </c>
      <c r="G17" s="34">
        <f>SUM(E17:F17)</f>
        <v>7215</v>
      </c>
      <c r="H17" s="35">
        <f t="shared" si="2"/>
        <v>-307</v>
      </c>
      <c r="I17" s="66">
        <f t="shared" si="3"/>
        <v>0.9591863865993087</v>
      </c>
      <c r="J17" s="37">
        <v>7018</v>
      </c>
      <c r="K17" s="33">
        <v>302</v>
      </c>
      <c r="L17" s="38">
        <f>SUM(J17:K17)</f>
        <v>7320</v>
      </c>
      <c r="M17" s="35">
        <f t="shared" si="5"/>
        <v>105</v>
      </c>
      <c r="N17" s="67">
        <f t="shared" si="6"/>
        <v>1.0145530145530146</v>
      </c>
    </row>
    <row r="18" spans="1:14" ht="21" customHeight="1">
      <c r="A18" s="49" t="s">
        <v>24</v>
      </c>
      <c r="B18" s="32">
        <v>1156</v>
      </c>
      <c r="C18" s="33">
        <v>32</v>
      </c>
      <c r="D18" s="43">
        <f t="shared" si="8"/>
        <v>1188</v>
      </c>
      <c r="E18" s="32">
        <v>850</v>
      </c>
      <c r="F18" s="33">
        <v>41</v>
      </c>
      <c r="G18" s="34">
        <f aca="true" t="shared" si="9" ref="G18:G34">SUM(E18:F18)</f>
        <v>891</v>
      </c>
      <c r="H18" s="44">
        <f t="shared" si="2"/>
        <v>-297</v>
      </c>
      <c r="I18" s="45">
        <f t="shared" si="3"/>
        <v>0.75</v>
      </c>
      <c r="J18" s="37">
        <v>870</v>
      </c>
      <c r="K18" s="33">
        <v>30</v>
      </c>
      <c r="L18" s="38">
        <f aca="true" t="shared" si="10" ref="L18:L34">SUM(J18:K18)</f>
        <v>900</v>
      </c>
      <c r="M18" s="44">
        <f t="shared" si="5"/>
        <v>9</v>
      </c>
      <c r="N18" s="48">
        <f t="shared" si="6"/>
        <v>1.0101010101010102</v>
      </c>
    </row>
    <row r="19" spans="1:14" ht="13.5" customHeight="1">
      <c r="A19" s="40" t="s">
        <v>25</v>
      </c>
      <c r="B19" s="41">
        <v>2605</v>
      </c>
      <c r="C19" s="42">
        <v>153</v>
      </c>
      <c r="D19" s="43">
        <f t="shared" si="8"/>
        <v>2758</v>
      </c>
      <c r="E19" s="41">
        <v>2665</v>
      </c>
      <c r="F19" s="42">
        <v>167</v>
      </c>
      <c r="G19" s="34">
        <f t="shared" si="9"/>
        <v>2832</v>
      </c>
      <c r="H19" s="44">
        <f t="shared" si="2"/>
        <v>74</v>
      </c>
      <c r="I19" s="45">
        <f t="shared" si="3"/>
        <v>1.0268310369833213</v>
      </c>
      <c r="J19" s="46">
        <v>2715</v>
      </c>
      <c r="K19" s="42">
        <v>165</v>
      </c>
      <c r="L19" s="38">
        <f t="shared" si="10"/>
        <v>2880</v>
      </c>
      <c r="M19" s="44">
        <f t="shared" si="5"/>
        <v>48</v>
      </c>
      <c r="N19" s="48">
        <f t="shared" si="6"/>
        <v>1.0169491525423728</v>
      </c>
    </row>
    <row r="20" spans="1:14" ht="13.5" customHeight="1">
      <c r="A20" s="49" t="s">
        <v>26</v>
      </c>
      <c r="B20" s="41"/>
      <c r="C20" s="42"/>
      <c r="D20" s="43">
        <f t="shared" si="8"/>
        <v>0</v>
      </c>
      <c r="E20" s="41"/>
      <c r="F20" s="42"/>
      <c r="G20" s="34">
        <f t="shared" si="9"/>
        <v>0</v>
      </c>
      <c r="H20" s="44">
        <f t="shared" si="2"/>
        <v>0</v>
      </c>
      <c r="I20" s="45"/>
      <c r="J20" s="46"/>
      <c r="K20" s="42"/>
      <c r="L20" s="38">
        <f t="shared" si="10"/>
        <v>0</v>
      </c>
      <c r="M20" s="44">
        <f t="shared" si="5"/>
        <v>0</v>
      </c>
      <c r="N20" s="48"/>
    </row>
    <row r="21" spans="1:14" ht="13.5" customHeight="1">
      <c r="A21" s="40" t="s">
        <v>27</v>
      </c>
      <c r="B21" s="41"/>
      <c r="C21" s="42">
        <v>31</v>
      </c>
      <c r="D21" s="43">
        <f t="shared" si="8"/>
        <v>31</v>
      </c>
      <c r="E21" s="41"/>
      <c r="F21" s="42"/>
      <c r="G21" s="34">
        <f t="shared" si="9"/>
        <v>0</v>
      </c>
      <c r="H21" s="44">
        <f t="shared" si="2"/>
        <v>-31</v>
      </c>
      <c r="I21" s="45">
        <f t="shared" si="3"/>
        <v>0</v>
      </c>
      <c r="J21" s="46"/>
      <c r="K21" s="42"/>
      <c r="L21" s="38">
        <f t="shared" si="10"/>
        <v>0</v>
      </c>
      <c r="M21" s="44">
        <f t="shared" si="5"/>
        <v>0</v>
      </c>
      <c r="N21" s="48"/>
    </row>
    <row r="22" spans="1:14" ht="13.5" customHeight="1">
      <c r="A22" s="40" t="s">
        <v>28</v>
      </c>
      <c r="B22" s="46">
        <v>2690</v>
      </c>
      <c r="C22" s="42">
        <v>84</v>
      </c>
      <c r="D22" s="43">
        <f t="shared" si="8"/>
        <v>2774</v>
      </c>
      <c r="E22" s="46">
        <v>2127</v>
      </c>
      <c r="F22" s="42">
        <v>144</v>
      </c>
      <c r="G22" s="34">
        <f t="shared" si="9"/>
        <v>2271</v>
      </c>
      <c r="H22" s="44">
        <f t="shared" si="2"/>
        <v>-503</v>
      </c>
      <c r="I22" s="45">
        <f t="shared" si="3"/>
        <v>0.8186733958183129</v>
      </c>
      <c r="J22" s="46">
        <v>2349</v>
      </c>
      <c r="K22" s="42">
        <v>90</v>
      </c>
      <c r="L22" s="38">
        <f t="shared" si="10"/>
        <v>2439</v>
      </c>
      <c r="M22" s="44">
        <f t="shared" si="5"/>
        <v>168</v>
      </c>
      <c r="N22" s="48">
        <f t="shared" si="6"/>
        <v>1.0739762219286657</v>
      </c>
    </row>
    <row r="23" spans="1:14" ht="13.5" customHeight="1">
      <c r="A23" s="49" t="s">
        <v>29</v>
      </c>
      <c r="B23" s="41">
        <v>1368</v>
      </c>
      <c r="C23" s="42">
        <v>54</v>
      </c>
      <c r="D23" s="43">
        <f t="shared" si="8"/>
        <v>1422</v>
      </c>
      <c r="E23" s="41">
        <v>1155</v>
      </c>
      <c r="F23" s="42">
        <v>103</v>
      </c>
      <c r="G23" s="34">
        <f t="shared" si="9"/>
        <v>1258</v>
      </c>
      <c r="H23" s="44">
        <f t="shared" si="2"/>
        <v>-164</v>
      </c>
      <c r="I23" s="45">
        <f t="shared" si="3"/>
        <v>0.8846694796061885</v>
      </c>
      <c r="J23" s="68">
        <v>1240</v>
      </c>
      <c r="K23" s="42">
        <v>60</v>
      </c>
      <c r="L23" s="38">
        <f t="shared" si="10"/>
        <v>1300</v>
      </c>
      <c r="M23" s="44">
        <f t="shared" si="5"/>
        <v>42</v>
      </c>
      <c r="N23" s="48">
        <f t="shared" si="6"/>
        <v>1.0333863275039745</v>
      </c>
    </row>
    <row r="24" spans="1:14" ht="13.5" customHeight="1">
      <c r="A24" s="40" t="s">
        <v>30</v>
      </c>
      <c r="B24" s="41">
        <v>1262</v>
      </c>
      <c r="C24" s="42">
        <v>16</v>
      </c>
      <c r="D24" s="43">
        <f t="shared" si="8"/>
        <v>1278</v>
      </c>
      <c r="E24" s="41">
        <v>944</v>
      </c>
      <c r="F24" s="42">
        <v>34</v>
      </c>
      <c r="G24" s="34">
        <f t="shared" si="9"/>
        <v>978</v>
      </c>
      <c r="H24" s="44">
        <f t="shared" si="2"/>
        <v>-300</v>
      </c>
      <c r="I24" s="45">
        <f t="shared" si="3"/>
        <v>0.7652582159624414</v>
      </c>
      <c r="J24" s="68">
        <v>1055</v>
      </c>
      <c r="K24" s="42">
        <v>30</v>
      </c>
      <c r="L24" s="38">
        <f t="shared" si="10"/>
        <v>1085</v>
      </c>
      <c r="M24" s="44">
        <f t="shared" si="5"/>
        <v>107</v>
      </c>
      <c r="N24" s="48">
        <f t="shared" si="6"/>
        <v>1.1094069529652353</v>
      </c>
    </row>
    <row r="25" spans="1:14" ht="13.5" customHeight="1">
      <c r="A25" s="69" t="s">
        <v>31</v>
      </c>
      <c r="B25" s="46">
        <v>36881</v>
      </c>
      <c r="C25" s="42">
        <v>350</v>
      </c>
      <c r="D25" s="43">
        <f t="shared" si="8"/>
        <v>37231</v>
      </c>
      <c r="E25" s="46">
        <v>37849</v>
      </c>
      <c r="F25" s="42">
        <v>411</v>
      </c>
      <c r="G25" s="34">
        <f t="shared" si="9"/>
        <v>38260</v>
      </c>
      <c r="H25" s="44">
        <f t="shared" si="2"/>
        <v>1029</v>
      </c>
      <c r="I25" s="45">
        <f t="shared" si="3"/>
        <v>1.0276382584405468</v>
      </c>
      <c r="J25" s="46">
        <v>37849</v>
      </c>
      <c r="K25" s="42">
        <v>411</v>
      </c>
      <c r="L25" s="38">
        <f t="shared" si="10"/>
        <v>38260</v>
      </c>
      <c r="M25" s="44">
        <f t="shared" si="5"/>
        <v>0</v>
      </c>
      <c r="N25" s="48">
        <f t="shared" si="6"/>
        <v>1</v>
      </c>
    </row>
    <row r="26" spans="1:14" ht="13.5" customHeight="1">
      <c r="A26" s="49" t="s">
        <v>32</v>
      </c>
      <c r="B26" s="41">
        <v>26934</v>
      </c>
      <c r="C26" s="42">
        <v>260</v>
      </c>
      <c r="D26" s="43">
        <f t="shared" si="8"/>
        <v>27194</v>
      </c>
      <c r="E26" s="41">
        <v>27598</v>
      </c>
      <c r="F26" s="42">
        <v>305</v>
      </c>
      <c r="G26" s="34">
        <f t="shared" si="9"/>
        <v>27903</v>
      </c>
      <c r="H26" s="44">
        <f t="shared" si="2"/>
        <v>709</v>
      </c>
      <c r="I26" s="45">
        <f t="shared" si="3"/>
        <v>1.026071927631095</v>
      </c>
      <c r="J26" s="68">
        <v>27598</v>
      </c>
      <c r="K26" s="70">
        <v>305</v>
      </c>
      <c r="L26" s="38">
        <f t="shared" si="10"/>
        <v>27903</v>
      </c>
      <c r="M26" s="44">
        <f t="shared" si="5"/>
        <v>0</v>
      </c>
      <c r="N26" s="48">
        <f t="shared" si="6"/>
        <v>1</v>
      </c>
    </row>
    <row r="27" spans="1:14" ht="13.5" customHeight="1">
      <c r="A27" s="69" t="s">
        <v>33</v>
      </c>
      <c r="B27" s="41">
        <v>26768</v>
      </c>
      <c r="C27" s="42">
        <v>259</v>
      </c>
      <c r="D27" s="43">
        <f t="shared" si="8"/>
        <v>27027</v>
      </c>
      <c r="E27" s="41">
        <v>27408</v>
      </c>
      <c r="F27" s="42">
        <v>305</v>
      </c>
      <c r="G27" s="34">
        <f t="shared" si="9"/>
        <v>27713</v>
      </c>
      <c r="H27" s="44">
        <f t="shared" si="2"/>
        <v>686</v>
      </c>
      <c r="I27" s="45">
        <f t="shared" si="3"/>
        <v>1.0253820253820254</v>
      </c>
      <c r="J27" s="46">
        <v>27408</v>
      </c>
      <c r="K27" s="42">
        <v>305</v>
      </c>
      <c r="L27" s="38">
        <f t="shared" si="10"/>
        <v>27713</v>
      </c>
      <c r="M27" s="44">
        <f t="shared" si="5"/>
        <v>0</v>
      </c>
      <c r="N27" s="48">
        <f t="shared" si="6"/>
        <v>1</v>
      </c>
    </row>
    <row r="28" spans="1:14" ht="13.5" customHeight="1">
      <c r="A28" s="49" t="s">
        <v>34</v>
      </c>
      <c r="B28" s="41">
        <v>166</v>
      </c>
      <c r="C28" s="42">
        <v>1</v>
      </c>
      <c r="D28" s="43">
        <f t="shared" si="8"/>
        <v>167</v>
      </c>
      <c r="E28" s="41">
        <v>190</v>
      </c>
      <c r="F28" s="42">
        <v>0</v>
      </c>
      <c r="G28" s="34">
        <f t="shared" si="9"/>
        <v>190</v>
      </c>
      <c r="H28" s="44">
        <f t="shared" si="2"/>
        <v>23</v>
      </c>
      <c r="I28" s="45">
        <f t="shared" si="3"/>
        <v>1.1377245508982037</v>
      </c>
      <c r="J28" s="46">
        <v>190</v>
      </c>
      <c r="K28" s="42"/>
      <c r="L28" s="38">
        <f t="shared" si="10"/>
        <v>190</v>
      </c>
      <c r="M28" s="44">
        <f t="shared" si="5"/>
        <v>0</v>
      </c>
      <c r="N28" s="48">
        <f t="shared" si="6"/>
        <v>1</v>
      </c>
    </row>
    <row r="29" spans="1:14" ht="13.5" customHeight="1">
      <c r="A29" s="49" t="s">
        <v>35</v>
      </c>
      <c r="B29" s="41">
        <v>9947</v>
      </c>
      <c r="C29" s="42">
        <v>90</v>
      </c>
      <c r="D29" s="43">
        <f t="shared" si="8"/>
        <v>10037</v>
      </c>
      <c r="E29" s="41">
        <v>10251</v>
      </c>
      <c r="F29" s="42">
        <v>106</v>
      </c>
      <c r="G29" s="34">
        <f t="shared" si="9"/>
        <v>10357</v>
      </c>
      <c r="H29" s="44">
        <f t="shared" si="2"/>
        <v>320</v>
      </c>
      <c r="I29" s="45">
        <f t="shared" si="3"/>
        <v>1.0318820364650791</v>
      </c>
      <c r="J29" s="46">
        <v>10251</v>
      </c>
      <c r="K29" s="42">
        <v>106</v>
      </c>
      <c r="L29" s="38">
        <f t="shared" si="10"/>
        <v>10357</v>
      </c>
      <c r="M29" s="44">
        <f t="shared" si="5"/>
        <v>0</v>
      </c>
      <c r="N29" s="48">
        <f t="shared" si="6"/>
        <v>1</v>
      </c>
    </row>
    <row r="30" spans="1:14" ht="13.5" customHeight="1">
      <c r="A30" s="69" t="s">
        <v>36</v>
      </c>
      <c r="B30" s="41">
        <v>11</v>
      </c>
      <c r="C30" s="42">
        <v>13</v>
      </c>
      <c r="D30" s="43">
        <f t="shared" si="8"/>
        <v>24</v>
      </c>
      <c r="E30" s="41">
        <v>8</v>
      </c>
      <c r="F30" s="42">
        <v>12</v>
      </c>
      <c r="G30" s="34">
        <f t="shared" si="9"/>
        <v>20</v>
      </c>
      <c r="H30" s="44">
        <f t="shared" si="2"/>
        <v>-4</v>
      </c>
      <c r="I30" s="45">
        <f t="shared" si="3"/>
        <v>0.8333333333333334</v>
      </c>
      <c r="J30" s="46">
        <v>11</v>
      </c>
      <c r="K30" s="42">
        <v>13</v>
      </c>
      <c r="L30" s="38">
        <f t="shared" si="10"/>
        <v>24</v>
      </c>
      <c r="M30" s="44">
        <f t="shared" si="5"/>
        <v>4</v>
      </c>
      <c r="N30" s="48">
        <f t="shared" si="6"/>
        <v>1.2</v>
      </c>
    </row>
    <row r="31" spans="1:14" ht="13.5" customHeight="1">
      <c r="A31" s="69" t="s">
        <v>37</v>
      </c>
      <c r="B31" s="41">
        <v>348</v>
      </c>
      <c r="C31" s="42">
        <v>67</v>
      </c>
      <c r="D31" s="43">
        <f t="shared" si="8"/>
        <v>415</v>
      </c>
      <c r="E31" s="41">
        <v>535</v>
      </c>
      <c r="F31" s="42">
        <v>32</v>
      </c>
      <c r="G31" s="34">
        <f t="shared" si="9"/>
        <v>567</v>
      </c>
      <c r="H31" s="44">
        <f t="shared" si="2"/>
        <v>152</v>
      </c>
      <c r="I31" s="45">
        <f t="shared" si="3"/>
        <v>1.3662650602409638</v>
      </c>
      <c r="J31" s="46">
        <v>407</v>
      </c>
      <c r="K31" s="42">
        <v>80</v>
      </c>
      <c r="L31" s="38">
        <f t="shared" si="10"/>
        <v>487</v>
      </c>
      <c r="M31" s="44">
        <f t="shared" si="5"/>
        <v>-80</v>
      </c>
      <c r="N31" s="48">
        <f t="shared" si="6"/>
        <v>0.8589065255731922</v>
      </c>
    </row>
    <row r="32" spans="1:14" ht="13.5" customHeight="1">
      <c r="A32" s="49" t="s">
        <v>38</v>
      </c>
      <c r="B32" s="41">
        <v>3384</v>
      </c>
      <c r="C32" s="42">
        <v>257</v>
      </c>
      <c r="D32" s="43">
        <f t="shared" si="8"/>
        <v>3641</v>
      </c>
      <c r="E32" s="41">
        <v>2982</v>
      </c>
      <c r="F32" s="42">
        <v>218</v>
      </c>
      <c r="G32" s="34">
        <f t="shared" si="9"/>
        <v>3200</v>
      </c>
      <c r="H32" s="44">
        <f t="shared" si="2"/>
        <v>-441</v>
      </c>
      <c r="I32" s="45">
        <f t="shared" si="3"/>
        <v>0.8788794287283713</v>
      </c>
      <c r="J32" s="68">
        <v>2770</v>
      </c>
      <c r="K32" s="42">
        <v>88</v>
      </c>
      <c r="L32" s="38">
        <f t="shared" si="10"/>
        <v>2858</v>
      </c>
      <c r="M32" s="44">
        <f t="shared" si="5"/>
        <v>-342</v>
      </c>
      <c r="N32" s="48">
        <f t="shared" si="6"/>
        <v>0.893125</v>
      </c>
    </row>
    <row r="33" spans="1:14" ht="22.5" customHeight="1">
      <c r="A33" s="49" t="s">
        <v>39</v>
      </c>
      <c r="B33" s="41">
        <v>3382</v>
      </c>
      <c r="C33" s="42">
        <v>257</v>
      </c>
      <c r="D33" s="43">
        <f t="shared" si="8"/>
        <v>3639</v>
      </c>
      <c r="E33" s="41">
        <v>2982</v>
      </c>
      <c r="F33" s="42">
        <v>218</v>
      </c>
      <c r="G33" s="34">
        <f t="shared" si="9"/>
        <v>3200</v>
      </c>
      <c r="H33" s="44">
        <f t="shared" si="2"/>
        <v>-439</v>
      </c>
      <c r="I33" s="45">
        <f t="shared" si="3"/>
        <v>0.8793624622148942</v>
      </c>
      <c r="J33" s="68">
        <v>2770</v>
      </c>
      <c r="K33" s="42">
        <v>88</v>
      </c>
      <c r="L33" s="38">
        <f t="shared" si="10"/>
        <v>2858</v>
      </c>
      <c r="M33" s="44">
        <f t="shared" si="5"/>
        <v>-342</v>
      </c>
      <c r="N33" s="48">
        <f t="shared" si="6"/>
        <v>0.893125</v>
      </c>
    </row>
    <row r="34" spans="1:14" ht="13.5" customHeight="1" thickBot="1">
      <c r="A34" s="71" t="s">
        <v>40</v>
      </c>
      <c r="B34" s="51"/>
      <c r="C34" s="52"/>
      <c r="D34" s="43">
        <f t="shared" si="8"/>
        <v>0</v>
      </c>
      <c r="E34" s="51"/>
      <c r="F34" s="52"/>
      <c r="G34" s="34">
        <f t="shared" si="9"/>
        <v>0</v>
      </c>
      <c r="H34" s="53">
        <f t="shared" si="2"/>
        <v>0</v>
      </c>
      <c r="I34" s="54"/>
      <c r="J34" s="72"/>
      <c r="K34" s="52"/>
      <c r="L34" s="38">
        <f t="shared" si="10"/>
        <v>0</v>
      </c>
      <c r="M34" s="53">
        <f t="shared" si="5"/>
        <v>0</v>
      </c>
      <c r="N34" s="56"/>
    </row>
    <row r="35" spans="1:14" ht="13.5" customHeight="1" thickBot="1">
      <c r="A35" s="57" t="s">
        <v>41</v>
      </c>
      <c r="B35" s="58">
        <f aca="true" t="shared" si="11" ref="B35:G35">SUM(B17+B19+B20+B21+B22+B25+B30+B31+B32+B34)</f>
        <v>53167</v>
      </c>
      <c r="C35" s="59">
        <f t="shared" si="11"/>
        <v>1229</v>
      </c>
      <c r="D35" s="60">
        <f t="shared" si="11"/>
        <v>54396</v>
      </c>
      <c r="E35" s="58">
        <f t="shared" si="11"/>
        <v>53085</v>
      </c>
      <c r="F35" s="59">
        <f t="shared" si="11"/>
        <v>1280</v>
      </c>
      <c r="G35" s="60">
        <f t="shared" si="11"/>
        <v>54365</v>
      </c>
      <c r="H35" s="61">
        <f t="shared" si="2"/>
        <v>-31</v>
      </c>
      <c r="I35" s="62">
        <f t="shared" si="3"/>
        <v>0.9994301051547908</v>
      </c>
      <c r="J35" s="63">
        <f>SUM(J17+J19+J20+J21+J22+J25+J30+J31+J32+J34)</f>
        <v>53119</v>
      </c>
      <c r="K35" s="59">
        <f>SUM(K17+K19+K20+K21+K22+K25+K30+K31+K32+K34)</f>
        <v>1149</v>
      </c>
      <c r="L35" s="60">
        <f>SUM(L17+L19+L20+L21+L22+L25+L30+L31+L32+L34)</f>
        <v>54268</v>
      </c>
      <c r="M35" s="61">
        <f t="shared" si="5"/>
        <v>-97</v>
      </c>
      <c r="N35" s="64">
        <f t="shared" si="6"/>
        <v>0.9982157638186333</v>
      </c>
    </row>
    <row r="36" spans="1:14" ht="13.5" customHeight="1" thickBot="1">
      <c r="A36" s="57" t="s">
        <v>42</v>
      </c>
      <c r="B36" s="301">
        <f>+D16-D35</f>
        <v>146</v>
      </c>
      <c r="C36" s="302"/>
      <c r="D36" s="303"/>
      <c r="E36" s="301">
        <f>+G16-G35</f>
        <v>275</v>
      </c>
      <c r="F36" s="302"/>
      <c r="G36" s="303">
        <v>-50784</v>
      </c>
      <c r="H36" s="73">
        <f>+E36-B36</f>
        <v>129</v>
      </c>
      <c r="I36" s="74"/>
      <c r="J36" s="301">
        <f>+L16-L35</f>
        <v>0</v>
      </c>
      <c r="K36" s="302"/>
      <c r="L36" s="302">
        <v>0</v>
      </c>
      <c r="M36" s="61"/>
      <c r="N36" s="64"/>
    </row>
    <row r="37" spans="1:16" ht="20.25" customHeight="1" thickBot="1">
      <c r="A37" s="75" t="s">
        <v>43</v>
      </c>
      <c r="B37" s="301"/>
      <c r="C37" s="302"/>
      <c r="D37" s="303"/>
      <c r="E37" s="301"/>
      <c r="F37" s="302"/>
      <c r="G37" s="303"/>
      <c r="H37"/>
      <c r="I37"/>
      <c r="J37"/>
      <c r="K37"/>
      <c r="L37"/>
      <c r="M37"/>
      <c r="N37"/>
      <c r="O37"/>
      <c r="P37"/>
    </row>
    <row r="38" spans="2:8" ht="14.25" customHeight="1" thickBot="1">
      <c r="B38" s="10"/>
      <c r="C38" s="10"/>
      <c r="D38" s="76"/>
      <c r="E38" s="10"/>
      <c r="F38" s="10"/>
      <c r="G38" s="10"/>
      <c r="H38" s="10"/>
    </row>
    <row r="39" spans="1:16" ht="12.75">
      <c r="A39" s="318" t="s">
        <v>44</v>
      </c>
      <c r="B39" s="319"/>
      <c r="C39" s="310" t="s">
        <v>45</v>
      </c>
      <c r="D39" s="318" t="s">
        <v>46</v>
      </c>
      <c r="E39" s="319"/>
      <c r="F39" s="319"/>
      <c r="G39" s="310" t="s">
        <v>45</v>
      </c>
      <c r="H39" s="304" t="s">
        <v>47</v>
      </c>
      <c r="I39" s="305"/>
      <c r="J39" s="305"/>
      <c r="K39" s="306"/>
      <c r="L39" s="310" t="s">
        <v>45</v>
      </c>
      <c r="O39"/>
      <c r="P39"/>
    </row>
    <row r="40" spans="1:16" ht="13.5" thickBot="1">
      <c r="A40" s="320"/>
      <c r="B40" s="321"/>
      <c r="C40" s="311"/>
      <c r="D40" s="320"/>
      <c r="E40" s="321"/>
      <c r="F40" s="321"/>
      <c r="G40" s="311"/>
      <c r="H40" s="307"/>
      <c r="I40" s="308"/>
      <c r="J40" s="308"/>
      <c r="K40" s="309"/>
      <c r="L40" s="311"/>
      <c r="O40"/>
      <c r="P40"/>
    </row>
    <row r="41" spans="1:16" ht="12.75">
      <c r="A41" s="312" t="s">
        <v>143</v>
      </c>
      <c r="B41" s="313"/>
      <c r="C41" s="77">
        <v>722</v>
      </c>
      <c r="D41" s="314" t="s">
        <v>144</v>
      </c>
      <c r="E41" s="315"/>
      <c r="F41" s="315"/>
      <c r="G41" s="78">
        <v>97</v>
      </c>
      <c r="H41" s="316" t="s">
        <v>145</v>
      </c>
      <c r="I41" s="317"/>
      <c r="J41" s="317"/>
      <c r="K41" s="317"/>
      <c r="L41" s="79">
        <v>95</v>
      </c>
      <c r="O41"/>
      <c r="P41"/>
    </row>
    <row r="42" spans="1:16" ht="12.75">
      <c r="A42" s="322" t="s">
        <v>146</v>
      </c>
      <c r="B42" s="323"/>
      <c r="C42" s="80">
        <v>954</v>
      </c>
      <c r="D42" s="314" t="s">
        <v>147</v>
      </c>
      <c r="E42" s="315"/>
      <c r="F42" s="315"/>
      <c r="G42" s="81">
        <v>175</v>
      </c>
      <c r="H42" s="316" t="s">
        <v>148</v>
      </c>
      <c r="I42" s="317"/>
      <c r="J42" s="317"/>
      <c r="K42" s="317"/>
      <c r="L42" s="79">
        <v>170</v>
      </c>
      <c r="O42"/>
      <c r="P42"/>
    </row>
    <row r="43" spans="1:16" ht="12.75">
      <c r="A43" s="322" t="s">
        <v>149</v>
      </c>
      <c r="B43" s="323"/>
      <c r="C43" s="80">
        <v>54</v>
      </c>
      <c r="D43" s="314" t="s">
        <v>150</v>
      </c>
      <c r="E43" s="315"/>
      <c r="F43" s="315"/>
      <c r="G43" s="81">
        <v>62</v>
      </c>
      <c r="H43" s="316" t="s">
        <v>49</v>
      </c>
      <c r="I43" s="317"/>
      <c r="J43" s="317"/>
      <c r="K43" s="317"/>
      <c r="L43" s="79">
        <v>1466</v>
      </c>
      <c r="O43"/>
      <c r="P43"/>
    </row>
    <row r="44" spans="1:16" ht="12.75">
      <c r="A44" s="324" t="s">
        <v>151</v>
      </c>
      <c r="B44" s="325"/>
      <c r="C44" s="83">
        <v>1847</v>
      </c>
      <c r="D44" s="324"/>
      <c r="E44" s="326"/>
      <c r="F44" s="325"/>
      <c r="G44" s="84"/>
      <c r="H44" s="327"/>
      <c r="I44" s="328"/>
      <c r="J44" s="328"/>
      <c r="K44" s="329"/>
      <c r="L44" s="79"/>
      <c r="O44"/>
      <c r="P44"/>
    </row>
    <row r="45" spans="1:16" ht="12.75">
      <c r="A45" s="324" t="s">
        <v>152</v>
      </c>
      <c r="B45" s="325"/>
      <c r="C45" s="83">
        <v>60</v>
      </c>
      <c r="D45" s="324"/>
      <c r="E45" s="326"/>
      <c r="F45" s="325"/>
      <c r="G45" s="84"/>
      <c r="H45" s="327"/>
      <c r="I45" s="328"/>
      <c r="J45" s="328"/>
      <c r="K45" s="329"/>
      <c r="L45" s="79"/>
      <c r="O45"/>
      <c r="P45"/>
    </row>
    <row r="46" spans="1:16" ht="12.75">
      <c r="A46" s="324"/>
      <c r="B46" s="325"/>
      <c r="C46" s="83"/>
      <c r="D46" s="324"/>
      <c r="E46" s="326"/>
      <c r="F46" s="325"/>
      <c r="G46" s="84"/>
      <c r="H46" s="327"/>
      <c r="I46" s="328"/>
      <c r="J46" s="328"/>
      <c r="K46" s="329"/>
      <c r="L46" s="79"/>
      <c r="O46"/>
      <c r="P46"/>
    </row>
    <row r="47" spans="1:16" ht="13.5" thickBot="1">
      <c r="A47" s="330"/>
      <c r="B47" s="331"/>
      <c r="C47" s="83"/>
      <c r="D47" s="332"/>
      <c r="E47" s="333"/>
      <c r="F47" s="333"/>
      <c r="G47" s="84"/>
      <c r="H47" s="316"/>
      <c r="I47" s="317"/>
      <c r="J47" s="317"/>
      <c r="K47" s="317"/>
      <c r="L47" s="79"/>
      <c r="O47"/>
      <c r="P47"/>
    </row>
    <row r="48" spans="1:16" ht="13.5" thickBot="1">
      <c r="A48" s="334"/>
      <c r="B48" s="335"/>
      <c r="C48" s="85">
        <f>SUM(C41:C47)</f>
        <v>3637</v>
      </c>
      <c r="D48" s="336" t="s">
        <v>8</v>
      </c>
      <c r="E48" s="337"/>
      <c r="F48" s="337"/>
      <c r="G48" s="85">
        <f>SUM(G41:G47)</f>
        <v>334</v>
      </c>
      <c r="H48" s="338" t="s">
        <v>8</v>
      </c>
      <c r="I48" s="339"/>
      <c r="J48" s="339"/>
      <c r="K48" s="339"/>
      <c r="L48" s="85">
        <f>SUM(L41:L47)</f>
        <v>1731</v>
      </c>
      <c r="M48" s="86"/>
      <c r="N48" s="86"/>
      <c r="O48"/>
      <c r="P48"/>
    </row>
    <row r="49" spans="1:16" s="1" customFormat="1" ht="13.5" customHeight="1" thickBot="1">
      <c r="A49" s="87"/>
      <c r="B49" s="8"/>
      <c r="C49" s="8"/>
      <c r="D49" s="8"/>
      <c r="E49" s="8"/>
      <c r="F49" s="8"/>
      <c r="G49" s="8"/>
      <c r="H49" s="9"/>
      <c r="I49" s="5"/>
      <c r="J49" s="5"/>
      <c r="K49" s="5"/>
      <c r="L49" s="5"/>
      <c r="M49" s="5"/>
      <c r="N49" s="5"/>
      <c r="O49" s="5"/>
      <c r="P49" s="5"/>
    </row>
    <row r="50" spans="1:16" ht="12.75">
      <c r="A50" s="318" t="s">
        <v>50</v>
      </c>
      <c r="B50" s="319"/>
      <c r="C50" s="310" t="s">
        <v>45</v>
      </c>
      <c r="D50" s="340" t="s">
        <v>51</v>
      </c>
      <c r="E50" s="319"/>
      <c r="F50" s="319"/>
      <c r="G50" s="341" t="s">
        <v>45</v>
      </c>
      <c r="H50" s="304" t="s">
        <v>52</v>
      </c>
      <c r="I50" s="305"/>
      <c r="J50" s="305"/>
      <c r="K50" s="306"/>
      <c r="L50" s="310" t="s">
        <v>45</v>
      </c>
      <c r="O50"/>
      <c r="P50"/>
    </row>
    <row r="51" spans="1:16" ht="13.5" thickBot="1">
      <c r="A51" s="320"/>
      <c r="B51" s="321"/>
      <c r="C51" s="311"/>
      <c r="D51" s="321"/>
      <c r="E51" s="321"/>
      <c r="F51" s="321"/>
      <c r="G51" s="342"/>
      <c r="H51" s="307"/>
      <c r="I51" s="308"/>
      <c r="J51" s="308"/>
      <c r="K51" s="309"/>
      <c r="L51" s="311"/>
      <c r="O51"/>
      <c r="P51"/>
    </row>
    <row r="52" spans="1:16" ht="12.75">
      <c r="A52" s="312" t="s">
        <v>153</v>
      </c>
      <c r="B52" s="343"/>
      <c r="C52" s="189">
        <v>590</v>
      </c>
      <c r="D52" s="344" t="s">
        <v>154</v>
      </c>
      <c r="E52" s="345"/>
      <c r="F52" s="345"/>
      <c r="G52" s="191">
        <v>73</v>
      </c>
      <c r="H52" s="346" t="s">
        <v>155</v>
      </c>
      <c r="I52" s="347"/>
      <c r="J52" s="347"/>
      <c r="K52" s="347"/>
      <c r="L52" s="193">
        <v>90</v>
      </c>
      <c r="O52"/>
      <c r="P52"/>
    </row>
    <row r="53" spans="1:16" ht="13.5" customHeight="1">
      <c r="A53" s="322" t="s">
        <v>156</v>
      </c>
      <c r="B53" s="348"/>
      <c r="C53" s="177">
        <v>415</v>
      </c>
      <c r="D53" s="322" t="s">
        <v>157</v>
      </c>
      <c r="E53" s="323"/>
      <c r="F53" s="323"/>
      <c r="G53" s="81">
        <v>153</v>
      </c>
      <c r="H53" s="349" t="s">
        <v>158</v>
      </c>
      <c r="I53" s="350"/>
      <c r="J53" s="350"/>
      <c r="K53" s="350"/>
      <c r="L53" s="91">
        <v>90</v>
      </c>
      <c r="O53"/>
      <c r="P53"/>
    </row>
    <row r="54" spans="1:16" ht="13.5" customHeight="1">
      <c r="A54" s="322" t="s">
        <v>159</v>
      </c>
      <c r="B54" s="351"/>
      <c r="C54" s="177">
        <v>387</v>
      </c>
      <c r="D54" s="82" t="s">
        <v>160</v>
      </c>
      <c r="E54" s="93"/>
      <c r="F54" s="89"/>
      <c r="G54" s="81">
        <v>897</v>
      </c>
      <c r="H54" s="327" t="s">
        <v>161</v>
      </c>
      <c r="I54" s="328"/>
      <c r="J54" s="328"/>
      <c r="K54" s="329"/>
      <c r="L54" s="91">
        <v>70</v>
      </c>
      <c r="O54"/>
      <c r="P54"/>
    </row>
    <row r="55" spans="1:16" ht="13.5" customHeight="1">
      <c r="A55" s="322" t="s">
        <v>162</v>
      </c>
      <c r="B55" s="351"/>
      <c r="C55" s="177">
        <v>30</v>
      </c>
      <c r="D55" s="82" t="s">
        <v>163</v>
      </c>
      <c r="E55" s="93"/>
      <c r="F55" s="89"/>
      <c r="G55" s="81">
        <v>135</v>
      </c>
      <c r="H55" s="327" t="s">
        <v>465</v>
      </c>
      <c r="I55" s="352"/>
      <c r="J55" s="352"/>
      <c r="K55" s="353"/>
      <c r="L55" s="91">
        <v>820</v>
      </c>
      <c r="O55"/>
      <c r="P55"/>
    </row>
    <row r="56" spans="1:16" ht="13.5" customHeight="1">
      <c r="A56" s="324"/>
      <c r="B56" s="326"/>
      <c r="C56" s="190"/>
      <c r="D56" s="324"/>
      <c r="E56" s="354"/>
      <c r="F56" s="355"/>
      <c r="G56" s="84"/>
      <c r="H56" s="327" t="s">
        <v>164</v>
      </c>
      <c r="I56" s="352"/>
      <c r="J56" s="352"/>
      <c r="K56" s="353"/>
      <c r="L56" s="95">
        <v>150</v>
      </c>
      <c r="O56"/>
      <c r="P56"/>
    </row>
    <row r="57" spans="1:16" ht="13.5" customHeight="1">
      <c r="A57" s="322"/>
      <c r="B57" s="351"/>
      <c r="C57" s="190"/>
      <c r="D57" s="324"/>
      <c r="E57" s="354"/>
      <c r="F57" s="355"/>
      <c r="G57" s="84"/>
      <c r="H57" s="327" t="s">
        <v>154</v>
      </c>
      <c r="I57" s="328"/>
      <c r="J57" s="328"/>
      <c r="K57" s="329"/>
      <c r="L57" s="95">
        <v>80</v>
      </c>
      <c r="O57"/>
      <c r="P57"/>
    </row>
    <row r="58" spans="1:16" ht="13.5" customHeight="1">
      <c r="A58" s="323"/>
      <c r="B58" s="351"/>
      <c r="C58" s="177"/>
      <c r="D58" s="324"/>
      <c r="E58" s="354"/>
      <c r="F58" s="355"/>
      <c r="G58" s="81"/>
      <c r="H58" s="327"/>
      <c r="I58" s="328"/>
      <c r="J58" s="328"/>
      <c r="K58" s="329"/>
      <c r="L58" s="91"/>
      <c r="O58"/>
      <c r="P58"/>
    </row>
    <row r="59" spans="1:16" ht="13.5" thickBot="1">
      <c r="A59" s="360"/>
      <c r="B59" s="361"/>
      <c r="C59" s="178"/>
      <c r="D59" s="360"/>
      <c r="E59" s="362"/>
      <c r="F59" s="362"/>
      <c r="G59" s="192"/>
      <c r="H59" s="363"/>
      <c r="I59" s="364"/>
      <c r="J59" s="364"/>
      <c r="K59" s="364"/>
      <c r="L59" s="98"/>
      <c r="O59"/>
      <c r="P59"/>
    </row>
    <row r="60" spans="1:16" ht="13.5" thickBot="1">
      <c r="A60" s="334" t="s">
        <v>8</v>
      </c>
      <c r="B60" s="365"/>
      <c r="C60" s="99">
        <f>SUM(C52:C59)</f>
        <v>1422</v>
      </c>
      <c r="D60" s="366" t="s">
        <v>8</v>
      </c>
      <c r="E60" s="367"/>
      <c r="F60" s="367"/>
      <c r="G60" s="85">
        <f>SUM(G52:G59)</f>
        <v>1258</v>
      </c>
      <c r="H60" s="338" t="s">
        <v>8</v>
      </c>
      <c r="I60" s="339"/>
      <c r="J60" s="339"/>
      <c r="K60" s="339"/>
      <c r="L60" s="85">
        <f>SUM(L52:L59)</f>
        <v>1300</v>
      </c>
      <c r="M60" s="86"/>
      <c r="N60" s="86"/>
      <c r="O60"/>
      <c r="P60"/>
    </row>
    <row r="61" spans="1:14" s="1" customFormat="1" ht="12.75">
      <c r="A61" s="100"/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</row>
    <row r="62" spans="1:14" s="1" customFormat="1" ht="13.5" thickBot="1">
      <c r="A62" s="100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200" t="s">
        <v>475</v>
      </c>
      <c r="M62" s="100"/>
      <c r="N62" s="100"/>
    </row>
    <row r="63" spans="1:14" s="1" customFormat="1" ht="26.25" customHeight="1" thickBot="1">
      <c r="A63" s="368" t="s">
        <v>469</v>
      </c>
      <c r="B63" s="369"/>
      <c r="C63" s="369"/>
      <c r="D63" s="369"/>
      <c r="E63" s="370"/>
      <c r="F63" s="371" t="s">
        <v>468</v>
      </c>
      <c r="G63" s="372"/>
      <c r="H63" s="372"/>
      <c r="I63" s="372"/>
      <c r="J63" s="372"/>
      <c r="K63" s="372"/>
      <c r="L63" s="373"/>
      <c r="M63" s="100"/>
      <c r="N63" s="100"/>
    </row>
    <row r="64" spans="1:14" s="1" customFormat="1" ht="13.5" thickBot="1">
      <c r="A64" s="181" t="s">
        <v>97</v>
      </c>
      <c r="B64" s="182" t="s">
        <v>466</v>
      </c>
      <c r="C64" s="294" t="s">
        <v>98</v>
      </c>
      <c r="D64" s="294"/>
      <c r="E64" s="183" t="s">
        <v>467</v>
      </c>
      <c r="F64" s="295" t="s">
        <v>97</v>
      </c>
      <c r="G64" s="296"/>
      <c r="H64" s="182" t="s">
        <v>466</v>
      </c>
      <c r="I64" s="294" t="s">
        <v>98</v>
      </c>
      <c r="J64" s="294"/>
      <c r="K64" s="294"/>
      <c r="L64" s="184" t="s">
        <v>467</v>
      </c>
      <c r="M64" s="100"/>
      <c r="N64" s="100"/>
    </row>
    <row r="65" spans="1:14" s="1" customFormat="1" ht="12.75">
      <c r="A65" s="185" t="s">
        <v>470</v>
      </c>
      <c r="B65" s="179">
        <v>647</v>
      </c>
      <c r="C65" s="286"/>
      <c r="D65" s="286"/>
      <c r="E65" s="186"/>
      <c r="F65" s="284" t="s">
        <v>473</v>
      </c>
      <c r="G65" s="285"/>
      <c r="H65" s="179">
        <v>808</v>
      </c>
      <c r="I65" s="286"/>
      <c r="J65" s="285"/>
      <c r="K65" s="285"/>
      <c r="L65" s="186"/>
      <c r="M65" s="100"/>
      <c r="N65" s="100"/>
    </row>
    <row r="66" spans="1:14" s="1" customFormat="1" ht="12.75">
      <c r="A66" s="187" t="s">
        <v>471</v>
      </c>
      <c r="B66" s="180">
        <v>117</v>
      </c>
      <c r="C66" s="289"/>
      <c r="D66" s="289"/>
      <c r="E66" s="188"/>
      <c r="F66" s="291" t="s">
        <v>474</v>
      </c>
      <c r="G66" s="290"/>
      <c r="H66" s="180">
        <v>221</v>
      </c>
      <c r="I66" s="289"/>
      <c r="J66" s="290"/>
      <c r="K66" s="290"/>
      <c r="L66" s="188"/>
      <c r="M66" s="100"/>
      <c r="N66" s="100"/>
    </row>
    <row r="67" spans="1:14" s="1" customFormat="1" ht="12.75">
      <c r="A67" s="187" t="s">
        <v>472</v>
      </c>
      <c r="B67" s="180">
        <v>44</v>
      </c>
      <c r="C67" s="289"/>
      <c r="D67" s="289"/>
      <c r="E67" s="188"/>
      <c r="F67" s="291"/>
      <c r="G67" s="290"/>
      <c r="H67" s="180"/>
      <c r="I67" s="289"/>
      <c r="J67" s="290"/>
      <c r="K67" s="290"/>
      <c r="L67" s="188"/>
      <c r="M67" s="100"/>
      <c r="N67" s="100"/>
    </row>
    <row r="68" spans="1:14" s="1" customFormat="1" ht="13.5" thickBot="1">
      <c r="A68" s="196"/>
      <c r="B68" s="195"/>
      <c r="C68" s="297"/>
      <c r="D68" s="297"/>
      <c r="E68" s="197"/>
      <c r="F68" s="423"/>
      <c r="G68" s="424"/>
      <c r="H68" s="195"/>
      <c r="I68" s="297"/>
      <c r="J68" s="424"/>
      <c r="K68" s="424"/>
      <c r="L68" s="197"/>
      <c r="M68" s="100"/>
      <c r="N68" s="100"/>
    </row>
    <row r="69" spans="1:14" s="1" customFormat="1" ht="13.5" thickBot="1">
      <c r="A69" s="198" t="s">
        <v>8</v>
      </c>
      <c r="B69" s="194">
        <f>SUM(B65:B68)</f>
        <v>808</v>
      </c>
      <c r="C69" s="283" t="s">
        <v>8</v>
      </c>
      <c r="D69" s="283"/>
      <c r="E69" s="199">
        <v>0</v>
      </c>
      <c r="F69" s="425" t="s">
        <v>8</v>
      </c>
      <c r="G69" s="426"/>
      <c r="H69" s="248">
        <f>SUM(H65:H68)</f>
        <v>1029</v>
      </c>
      <c r="I69" s="427" t="s">
        <v>8</v>
      </c>
      <c r="J69" s="428"/>
      <c r="K69" s="429"/>
      <c r="L69" s="249">
        <v>0</v>
      </c>
      <c r="M69" s="100"/>
      <c r="N69" s="100"/>
    </row>
    <row r="70" spans="1:256" s="1" customFormat="1" ht="13.5" thickBot="1">
      <c r="A70" s="243" t="s">
        <v>487</v>
      </c>
      <c r="B70" s="244">
        <f>B69-E69</f>
        <v>808</v>
      </c>
      <c r="C70" s="100"/>
      <c r="D70" s="100"/>
      <c r="E70" s="100"/>
      <c r="F70" s="292" t="s">
        <v>487</v>
      </c>
      <c r="G70" s="293"/>
      <c r="H70" s="244">
        <f>H69-L69</f>
        <v>1029</v>
      </c>
      <c r="I70" s="246"/>
      <c r="J70" s="246"/>
      <c r="K70" s="100"/>
      <c r="L70" s="100"/>
      <c r="M70" s="100"/>
      <c r="N70" s="430"/>
      <c r="O70" s="431"/>
      <c r="P70" s="246"/>
      <c r="Q70" s="247" t="s">
        <v>487</v>
      </c>
      <c r="R70" s="244">
        <f>R69-U69</f>
        <v>0</v>
      </c>
      <c r="S70" s="100"/>
      <c r="T70" s="100"/>
      <c r="U70" s="100"/>
      <c r="V70" s="287" t="s">
        <v>487</v>
      </c>
      <c r="W70" s="288"/>
      <c r="X70" s="245">
        <f>X69-AB69</f>
        <v>0</v>
      </c>
      <c r="Y70" s="243" t="s">
        <v>487</v>
      </c>
      <c r="Z70" s="244">
        <f>Z69-AC69</f>
        <v>0</v>
      </c>
      <c r="AA70" s="100"/>
      <c r="AB70" s="100"/>
      <c r="AC70" s="100"/>
      <c r="AD70" s="287" t="s">
        <v>487</v>
      </c>
      <c r="AE70" s="288"/>
      <c r="AF70" s="245">
        <f>AF69-AJ69</f>
        <v>0</v>
      </c>
      <c r="AG70" s="243" t="s">
        <v>487</v>
      </c>
      <c r="AH70" s="244">
        <f>AH69-AK69</f>
        <v>0</v>
      </c>
      <c r="AI70" s="100"/>
      <c r="AJ70" s="100"/>
      <c r="AK70" s="100"/>
      <c r="AL70" s="287" t="s">
        <v>487</v>
      </c>
      <c r="AM70" s="288"/>
      <c r="AN70" s="245">
        <f>AN69-AR69</f>
        <v>0</v>
      </c>
      <c r="AO70" s="243" t="s">
        <v>487</v>
      </c>
      <c r="AP70" s="244">
        <f>AP69-AS69</f>
        <v>0</v>
      </c>
      <c r="AQ70" s="100"/>
      <c r="AR70" s="100"/>
      <c r="AS70" s="100"/>
      <c r="AT70" s="287" t="s">
        <v>487</v>
      </c>
      <c r="AU70" s="288"/>
      <c r="AV70" s="245">
        <f>AV69-AZ69</f>
        <v>0</v>
      </c>
      <c r="AW70" s="243" t="s">
        <v>487</v>
      </c>
      <c r="AX70" s="244">
        <f>AX69-BA69</f>
        <v>0</v>
      </c>
      <c r="AY70" s="100"/>
      <c r="AZ70" s="100"/>
      <c r="BA70" s="100"/>
      <c r="BB70" s="287" t="s">
        <v>487</v>
      </c>
      <c r="BC70" s="288"/>
      <c r="BD70" s="245">
        <f>BD69-BH69</f>
        <v>0</v>
      </c>
      <c r="BE70" s="243" t="s">
        <v>487</v>
      </c>
      <c r="BF70" s="244">
        <f>BF69-BI69</f>
        <v>0</v>
      </c>
      <c r="BG70" s="100"/>
      <c r="BH70" s="100"/>
      <c r="BI70" s="100"/>
      <c r="BJ70" s="287" t="s">
        <v>487</v>
      </c>
      <c r="BK70" s="288"/>
      <c r="BL70" s="245">
        <f>BL69-BP69</f>
        <v>0</v>
      </c>
      <c r="BM70" s="243" t="s">
        <v>487</v>
      </c>
      <c r="BN70" s="244">
        <f>BN69-BQ69</f>
        <v>0</v>
      </c>
      <c r="BO70" s="100"/>
      <c r="BP70" s="100"/>
      <c r="BQ70" s="100"/>
      <c r="BR70" s="287" t="s">
        <v>487</v>
      </c>
      <c r="BS70" s="288"/>
      <c r="BT70" s="245">
        <f>BT69-BX69</f>
        <v>0</v>
      </c>
      <c r="BU70" s="243" t="s">
        <v>487</v>
      </c>
      <c r="BV70" s="244">
        <f>BV69-BY69</f>
        <v>0</v>
      </c>
      <c r="BW70" s="100"/>
      <c r="BX70" s="100"/>
      <c r="BY70" s="100"/>
      <c r="BZ70" s="287" t="s">
        <v>487</v>
      </c>
      <c r="CA70" s="288"/>
      <c r="CB70" s="245">
        <f>CB69-CF69</f>
        <v>0</v>
      </c>
      <c r="CC70" s="243" t="s">
        <v>487</v>
      </c>
      <c r="CD70" s="244">
        <f>CD69-CG69</f>
        <v>0</v>
      </c>
      <c r="CE70" s="100"/>
      <c r="CF70" s="100"/>
      <c r="CG70" s="100"/>
      <c r="CH70" s="287" t="s">
        <v>487</v>
      </c>
      <c r="CI70" s="288"/>
      <c r="CJ70" s="245">
        <f>CJ69-CN69</f>
        <v>0</v>
      </c>
      <c r="CK70" s="243" t="s">
        <v>487</v>
      </c>
      <c r="CL70" s="244">
        <f>CL69-CO69</f>
        <v>0</v>
      </c>
      <c r="CM70" s="100"/>
      <c r="CN70" s="100"/>
      <c r="CO70" s="100"/>
      <c r="CP70" s="287" t="s">
        <v>487</v>
      </c>
      <c r="CQ70" s="288"/>
      <c r="CR70" s="245">
        <f>CR69-CV69</f>
        <v>0</v>
      </c>
      <c r="CS70" s="243" t="s">
        <v>487</v>
      </c>
      <c r="CT70" s="244">
        <f>CT69-CW69</f>
        <v>0</v>
      </c>
      <c r="CU70" s="100"/>
      <c r="CV70" s="100"/>
      <c r="CW70" s="100"/>
      <c r="CX70" s="287" t="s">
        <v>487</v>
      </c>
      <c r="CY70" s="288"/>
      <c r="CZ70" s="245">
        <f>CZ69-DD69</f>
        <v>0</v>
      </c>
      <c r="DA70" s="243" t="s">
        <v>487</v>
      </c>
      <c r="DB70" s="244">
        <f>DB69-DE69</f>
        <v>0</v>
      </c>
      <c r="DC70" s="100"/>
      <c r="DD70" s="100"/>
      <c r="DE70" s="100"/>
      <c r="DF70" s="287" t="s">
        <v>487</v>
      </c>
      <c r="DG70" s="288"/>
      <c r="DH70" s="245">
        <f>DH69-DL69</f>
        <v>0</v>
      </c>
      <c r="DI70" s="243" t="s">
        <v>487</v>
      </c>
      <c r="DJ70" s="244">
        <f>DJ69-DM69</f>
        <v>0</v>
      </c>
      <c r="DK70" s="100"/>
      <c r="DL70" s="100"/>
      <c r="DM70" s="100"/>
      <c r="DN70" s="287" t="s">
        <v>487</v>
      </c>
      <c r="DO70" s="288"/>
      <c r="DP70" s="245">
        <f>DP69-DT69</f>
        <v>0</v>
      </c>
      <c r="DQ70" s="243" t="s">
        <v>487</v>
      </c>
      <c r="DR70" s="244">
        <f>DR69-DU69</f>
        <v>0</v>
      </c>
      <c r="DS70" s="100"/>
      <c r="DT70" s="100"/>
      <c r="DU70" s="100"/>
      <c r="DV70" s="287" t="s">
        <v>487</v>
      </c>
      <c r="DW70" s="288"/>
      <c r="DX70" s="245">
        <f>DX69-EB69</f>
        <v>0</v>
      </c>
      <c r="DY70" s="243" t="s">
        <v>487</v>
      </c>
      <c r="DZ70" s="244">
        <f>DZ69-EC69</f>
        <v>0</v>
      </c>
      <c r="EA70" s="100"/>
      <c r="EB70" s="100"/>
      <c r="EC70" s="100"/>
      <c r="ED70" s="287" t="s">
        <v>487</v>
      </c>
      <c r="EE70" s="288"/>
      <c r="EF70" s="245">
        <f>EF69-EJ69</f>
        <v>0</v>
      </c>
      <c r="EG70" s="243" t="s">
        <v>487</v>
      </c>
      <c r="EH70" s="244">
        <f>EH69-EK69</f>
        <v>0</v>
      </c>
      <c r="EI70" s="100"/>
      <c r="EJ70" s="100"/>
      <c r="EK70" s="100"/>
      <c r="EL70" s="287" t="s">
        <v>487</v>
      </c>
      <c r="EM70" s="288"/>
      <c r="EN70" s="245">
        <f>EN69-ER69</f>
        <v>0</v>
      </c>
      <c r="EO70" s="243" t="s">
        <v>487</v>
      </c>
      <c r="EP70" s="244">
        <f>EP69-ES69</f>
        <v>0</v>
      </c>
      <c r="EQ70" s="100"/>
      <c r="ER70" s="100"/>
      <c r="ES70" s="100"/>
      <c r="ET70" s="287" t="s">
        <v>487</v>
      </c>
      <c r="EU70" s="288"/>
      <c r="EV70" s="245">
        <f>EV69-EZ69</f>
        <v>0</v>
      </c>
      <c r="EW70" s="243" t="s">
        <v>487</v>
      </c>
      <c r="EX70" s="244">
        <f>EX69-FA69</f>
        <v>0</v>
      </c>
      <c r="EY70" s="100"/>
      <c r="EZ70" s="100"/>
      <c r="FA70" s="100"/>
      <c r="FB70" s="287" t="s">
        <v>487</v>
      </c>
      <c r="FC70" s="288"/>
      <c r="FD70" s="245">
        <f>FD69-FH69</f>
        <v>0</v>
      </c>
      <c r="FE70" s="243" t="s">
        <v>487</v>
      </c>
      <c r="FF70" s="244">
        <f>FF69-FI69</f>
        <v>0</v>
      </c>
      <c r="FG70" s="100"/>
      <c r="FH70" s="100"/>
      <c r="FI70" s="100"/>
      <c r="FJ70" s="287" t="s">
        <v>487</v>
      </c>
      <c r="FK70" s="288"/>
      <c r="FL70" s="245">
        <f>FL69-FP69</f>
        <v>0</v>
      </c>
      <c r="FM70" s="243" t="s">
        <v>487</v>
      </c>
      <c r="FN70" s="244">
        <f>FN69-FQ69</f>
        <v>0</v>
      </c>
      <c r="FO70" s="100"/>
      <c r="FP70" s="100"/>
      <c r="FQ70" s="100"/>
      <c r="FR70" s="287" t="s">
        <v>487</v>
      </c>
      <c r="FS70" s="288"/>
      <c r="FT70" s="245">
        <f>FT69-FX69</f>
        <v>0</v>
      </c>
      <c r="FU70" s="243" t="s">
        <v>487</v>
      </c>
      <c r="FV70" s="244">
        <f>FV69-FY69</f>
        <v>0</v>
      </c>
      <c r="FW70" s="100"/>
      <c r="FX70" s="100"/>
      <c r="FY70" s="100"/>
      <c r="FZ70" s="287" t="s">
        <v>487</v>
      </c>
      <c r="GA70" s="288"/>
      <c r="GB70" s="245">
        <f>GB69-GF69</f>
        <v>0</v>
      </c>
      <c r="GC70" s="243" t="s">
        <v>487</v>
      </c>
      <c r="GD70" s="244">
        <f>GD69-GG69</f>
        <v>0</v>
      </c>
      <c r="GE70" s="100"/>
      <c r="GF70" s="100"/>
      <c r="GG70" s="100"/>
      <c r="GH70" s="287" t="s">
        <v>487</v>
      </c>
      <c r="GI70" s="288"/>
      <c r="GJ70" s="245">
        <f>GJ69-GN69</f>
        <v>0</v>
      </c>
      <c r="GK70" s="243" t="s">
        <v>487</v>
      </c>
      <c r="GL70" s="244">
        <f>GL69-GO69</f>
        <v>0</v>
      </c>
      <c r="GM70" s="100"/>
      <c r="GN70" s="100"/>
      <c r="GO70" s="100"/>
      <c r="GP70" s="287" t="s">
        <v>487</v>
      </c>
      <c r="GQ70" s="288"/>
      <c r="GR70" s="245">
        <f>GR69-GV69</f>
        <v>0</v>
      </c>
      <c r="GS70" s="243" t="s">
        <v>487</v>
      </c>
      <c r="GT70" s="244">
        <f>GT69-GW69</f>
        <v>0</v>
      </c>
      <c r="GU70" s="100"/>
      <c r="GV70" s="100"/>
      <c r="GW70" s="100"/>
      <c r="GX70" s="287" t="s">
        <v>487</v>
      </c>
      <c r="GY70" s="288"/>
      <c r="GZ70" s="245">
        <f>GZ69-HD69</f>
        <v>0</v>
      </c>
      <c r="HA70" s="243" t="s">
        <v>487</v>
      </c>
      <c r="HB70" s="244">
        <f>HB69-HE69</f>
        <v>0</v>
      </c>
      <c r="HC70" s="100"/>
      <c r="HD70" s="100"/>
      <c r="HE70" s="100"/>
      <c r="HF70" s="287" t="s">
        <v>487</v>
      </c>
      <c r="HG70" s="288"/>
      <c r="HH70" s="245">
        <f>HH69-HL69</f>
        <v>0</v>
      </c>
      <c r="HI70" s="243" t="s">
        <v>487</v>
      </c>
      <c r="HJ70" s="244">
        <f>HJ69-HM69</f>
        <v>0</v>
      </c>
      <c r="HK70" s="100"/>
      <c r="HL70" s="100"/>
      <c r="HM70" s="100"/>
      <c r="HN70" s="287" t="s">
        <v>487</v>
      </c>
      <c r="HO70" s="288"/>
      <c r="HP70" s="245">
        <f>HP69-HT69</f>
        <v>0</v>
      </c>
      <c r="HQ70" s="243" t="s">
        <v>487</v>
      </c>
      <c r="HR70" s="244">
        <f>HR69-HU69</f>
        <v>0</v>
      </c>
      <c r="HS70" s="100"/>
      <c r="HT70" s="100"/>
      <c r="HU70" s="100"/>
      <c r="HV70" s="287" t="s">
        <v>487</v>
      </c>
      <c r="HW70" s="288"/>
      <c r="HX70" s="245">
        <f>HX69-IB69</f>
        <v>0</v>
      </c>
      <c r="HY70" s="243" t="s">
        <v>487</v>
      </c>
      <c r="HZ70" s="244">
        <f>HZ69-IC69</f>
        <v>0</v>
      </c>
      <c r="IA70" s="100"/>
      <c r="IB70" s="100"/>
      <c r="IC70" s="100"/>
      <c r="ID70" s="287" t="s">
        <v>487</v>
      </c>
      <c r="IE70" s="288"/>
      <c r="IF70" s="245">
        <f>IF69-IJ69</f>
        <v>0</v>
      </c>
      <c r="IG70" s="243" t="s">
        <v>487</v>
      </c>
      <c r="IH70" s="244">
        <f>IH69-IK69</f>
        <v>0</v>
      </c>
      <c r="II70" s="100"/>
      <c r="IJ70" s="100"/>
      <c r="IK70" s="100"/>
      <c r="IL70" s="287" t="s">
        <v>487</v>
      </c>
      <c r="IM70" s="288"/>
      <c r="IN70" s="245">
        <f>IN69-IR69</f>
        <v>0</v>
      </c>
      <c r="IO70" s="243" t="s">
        <v>487</v>
      </c>
      <c r="IP70" s="244">
        <f>IP69-IS69</f>
        <v>0</v>
      </c>
      <c r="IQ70" s="100"/>
      <c r="IR70" s="100"/>
      <c r="IS70" s="100"/>
      <c r="IT70" s="287" t="s">
        <v>487</v>
      </c>
      <c r="IU70" s="288"/>
      <c r="IV70" s="245" t="e">
        <f>IV69-#REF!</f>
        <v>#REF!</v>
      </c>
    </row>
    <row r="72" ht="12.75">
      <c r="F72" s="200"/>
    </row>
    <row r="73" spans="1:14" s="1" customFormat="1" ht="12.75">
      <c r="A73" s="100"/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</row>
    <row r="74" spans="1:14" s="1" customFormat="1" ht="12.75">
      <c r="A74" s="100"/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</row>
    <row r="75" spans="1:12" s="1" customFormat="1" ht="13.5" thickBot="1">
      <c r="A75" s="101"/>
      <c r="B75" s="102"/>
      <c r="C75" s="102"/>
      <c r="D75" s="102"/>
      <c r="E75" s="2"/>
      <c r="F75" s="7"/>
      <c r="G75" s="7"/>
      <c r="H75" s="101"/>
      <c r="I75" s="102"/>
      <c r="J75" s="102"/>
      <c r="K75" s="102"/>
      <c r="L75" s="2"/>
    </row>
    <row r="76" spans="1:16" ht="12.75">
      <c r="A76" s="387" t="s">
        <v>87</v>
      </c>
      <c r="B76" s="389" t="s">
        <v>88</v>
      </c>
      <c r="C76" s="436" t="s">
        <v>478</v>
      </c>
      <c r="D76" s="437"/>
      <c r="E76" s="437"/>
      <c r="F76" s="437"/>
      <c r="G76" s="437"/>
      <c r="H76" s="437"/>
      <c r="I76" s="438"/>
      <c r="J76" s="416" t="s">
        <v>89</v>
      </c>
      <c r="K76" s="214"/>
      <c r="L76" s="432" t="s">
        <v>61</v>
      </c>
      <c r="M76" s="433"/>
      <c r="N76" s="358">
        <v>2003</v>
      </c>
      <c r="O76" s="421">
        <v>2004</v>
      </c>
      <c r="P76"/>
    </row>
    <row r="77" spans="1:16" ht="13.5" thickBot="1">
      <c r="A77" s="388"/>
      <c r="B77" s="390"/>
      <c r="C77" s="419" t="s">
        <v>90</v>
      </c>
      <c r="D77" s="439" t="s">
        <v>91</v>
      </c>
      <c r="E77" s="440"/>
      <c r="F77" s="440"/>
      <c r="G77" s="440"/>
      <c r="H77" s="440"/>
      <c r="I77" s="441"/>
      <c r="J77" s="417"/>
      <c r="K77" s="215"/>
      <c r="L77" s="434"/>
      <c r="M77" s="435"/>
      <c r="N77" s="359"/>
      <c r="O77" s="422"/>
      <c r="P77"/>
    </row>
    <row r="78" spans="1:16" ht="13.5" thickBot="1">
      <c r="A78" s="320"/>
      <c r="B78" s="391"/>
      <c r="C78" s="420"/>
      <c r="D78" s="131">
        <v>1</v>
      </c>
      <c r="E78" s="131">
        <v>2</v>
      </c>
      <c r="F78" s="131">
        <v>3</v>
      </c>
      <c r="G78" s="131">
        <v>4</v>
      </c>
      <c r="H78" s="131">
        <v>5</v>
      </c>
      <c r="I78" s="211">
        <v>6</v>
      </c>
      <c r="J78" s="418"/>
      <c r="K78" s="216"/>
      <c r="L78" s="212" t="s">
        <v>62</v>
      </c>
      <c r="M78" s="213"/>
      <c r="N78" s="201">
        <v>0</v>
      </c>
      <c r="O78" s="202">
        <v>0</v>
      </c>
      <c r="P78"/>
    </row>
    <row r="79" spans="1:16" ht="13.5" thickBot="1">
      <c r="A79" s="132">
        <v>150500</v>
      </c>
      <c r="B79" s="133">
        <v>32467</v>
      </c>
      <c r="C79" s="207">
        <f>SUM(D79:I79)</f>
        <v>2858</v>
      </c>
      <c r="D79" s="209">
        <v>511</v>
      </c>
      <c r="E79" s="209">
        <v>817</v>
      </c>
      <c r="F79" s="209">
        <v>46</v>
      </c>
      <c r="G79" s="209">
        <v>351</v>
      </c>
      <c r="H79" s="207">
        <v>1133</v>
      </c>
      <c r="I79" s="238">
        <v>0</v>
      </c>
      <c r="J79" s="134">
        <f>SUM(A79-B79-C79)</f>
        <v>115175</v>
      </c>
      <c r="K79" s="216"/>
      <c r="L79" s="412" t="s">
        <v>63</v>
      </c>
      <c r="M79" s="413"/>
      <c r="N79" s="103">
        <v>0</v>
      </c>
      <c r="O79" s="104">
        <v>0</v>
      </c>
      <c r="P79"/>
    </row>
    <row r="80" spans="1:15" s="1" customFormat="1" ht="13.5" thickBot="1">
      <c r="A80" s="101"/>
      <c r="B80" s="102"/>
      <c r="C80" s="102"/>
      <c r="D80" s="102"/>
      <c r="E80" s="2"/>
      <c r="F80" s="7"/>
      <c r="G80" s="7"/>
      <c r="H80" s="101"/>
      <c r="I80" s="102"/>
      <c r="J80" s="102"/>
      <c r="K80" s="102"/>
      <c r="L80" s="414" t="s">
        <v>479</v>
      </c>
      <c r="M80" s="415"/>
      <c r="N80" s="203">
        <v>0</v>
      </c>
      <c r="O80" s="204">
        <v>0</v>
      </c>
    </row>
    <row r="81" spans="1:12" s="1" customFormat="1" ht="13.5" thickBot="1">
      <c r="A81" s="101"/>
      <c r="B81" s="102"/>
      <c r="C81" s="102"/>
      <c r="D81" s="102"/>
      <c r="E81" s="2"/>
      <c r="F81" s="7"/>
      <c r="G81" s="7"/>
      <c r="H81" s="101"/>
      <c r="I81" s="102"/>
      <c r="J81" s="102"/>
      <c r="K81" s="102"/>
      <c r="L81" s="2"/>
    </row>
    <row r="82" spans="1:12" s="1" customFormat="1" ht="12.75">
      <c r="A82" s="404" t="s">
        <v>222</v>
      </c>
      <c r="B82" s="406" t="s">
        <v>92</v>
      </c>
      <c r="C82" s="408" t="s">
        <v>93</v>
      </c>
      <c r="D82" s="409"/>
      <c r="E82" s="409"/>
      <c r="F82" s="400"/>
      <c r="G82" s="410" t="s">
        <v>94</v>
      </c>
      <c r="H82" s="392" t="s">
        <v>95</v>
      </c>
      <c r="I82" s="298" t="s">
        <v>224</v>
      </c>
      <c r="J82" s="356"/>
      <c r="K82" s="356"/>
      <c r="L82" s="357"/>
    </row>
    <row r="83" spans="1:12" s="1" customFormat="1" ht="18.75" thickBot="1">
      <c r="A83" s="405"/>
      <c r="B83" s="407"/>
      <c r="C83" s="135" t="s">
        <v>96</v>
      </c>
      <c r="D83" s="136" t="s">
        <v>97</v>
      </c>
      <c r="E83" s="136" t="s">
        <v>98</v>
      </c>
      <c r="F83" s="137" t="s">
        <v>99</v>
      </c>
      <c r="G83" s="411"/>
      <c r="H83" s="393"/>
      <c r="I83" s="170" t="s">
        <v>100</v>
      </c>
      <c r="J83" s="136" t="s">
        <v>97</v>
      </c>
      <c r="K83" s="136" t="s">
        <v>98</v>
      </c>
      <c r="L83" s="137" t="s">
        <v>225</v>
      </c>
    </row>
    <row r="84" spans="1:12" s="1" customFormat="1" ht="12.75">
      <c r="A84" s="138" t="s">
        <v>101</v>
      </c>
      <c r="B84" s="139">
        <v>7542.64</v>
      </c>
      <c r="C84" s="140" t="s">
        <v>102</v>
      </c>
      <c r="D84" s="141" t="s">
        <v>102</v>
      </c>
      <c r="E84" s="141" t="s">
        <v>102</v>
      </c>
      <c r="F84" s="142" t="s">
        <v>102</v>
      </c>
      <c r="G84" s="143">
        <v>9929</v>
      </c>
      <c r="H84" s="144" t="s">
        <v>102</v>
      </c>
      <c r="I84" s="141" t="s">
        <v>102</v>
      </c>
      <c r="J84" s="141" t="s">
        <v>102</v>
      </c>
      <c r="K84" s="141" t="s">
        <v>102</v>
      </c>
      <c r="L84" s="142" t="s">
        <v>102</v>
      </c>
    </row>
    <row r="85" spans="1:12" s="1" customFormat="1" ht="12.75">
      <c r="A85" s="145" t="s">
        <v>103</v>
      </c>
      <c r="B85" s="146">
        <v>132</v>
      </c>
      <c r="C85" s="147">
        <v>132</v>
      </c>
      <c r="D85" s="148">
        <v>29</v>
      </c>
      <c r="E85" s="148">
        <v>0</v>
      </c>
      <c r="F85" s="149">
        <v>161</v>
      </c>
      <c r="G85" s="150">
        <v>161</v>
      </c>
      <c r="H85" s="151">
        <f>+G85-F85</f>
        <v>0</v>
      </c>
      <c r="I85" s="148">
        <v>161</v>
      </c>
      <c r="J85" s="148">
        <v>54</v>
      </c>
      <c r="K85" s="148">
        <v>0</v>
      </c>
      <c r="L85" s="149">
        <f>+I85+J85-K85</f>
        <v>215</v>
      </c>
    </row>
    <row r="86" spans="1:12" s="1" customFormat="1" ht="12.75">
      <c r="A86" s="145" t="s">
        <v>104</v>
      </c>
      <c r="B86" s="146">
        <v>647</v>
      </c>
      <c r="C86" s="147">
        <v>647</v>
      </c>
      <c r="D86" s="148">
        <v>161</v>
      </c>
      <c r="E86" s="148">
        <v>0</v>
      </c>
      <c r="F86" s="149">
        <v>808</v>
      </c>
      <c r="G86" s="150">
        <v>808</v>
      </c>
      <c r="H86" s="151">
        <f>+G86-F86</f>
        <v>0</v>
      </c>
      <c r="I86" s="148">
        <v>808</v>
      </c>
      <c r="J86" s="148">
        <v>221</v>
      </c>
      <c r="K86" s="148">
        <v>0</v>
      </c>
      <c r="L86" s="149">
        <f>+I86+J86-K86</f>
        <v>1029</v>
      </c>
    </row>
    <row r="87" spans="1:13" s="1" customFormat="1" ht="12.75">
      <c r="A87" s="145" t="s">
        <v>223</v>
      </c>
      <c r="B87" s="146">
        <v>2959</v>
      </c>
      <c r="C87" s="147">
        <v>2959</v>
      </c>
      <c r="D87" s="148">
        <v>3199</v>
      </c>
      <c r="E87" s="148">
        <v>1941</v>
      </c>
      <c r="F87" s="149">
        <v>4217</v>
      </c>
      <c r="G87" s="150">
        <v>4217</v>
      </c>
      <c r="H87" s="151">
        <f>+G87-F87</f>
        <v>0</v>
      </c>
      <c r="I87" s="153">
        <v>4217</v>
      </c>
      <c r="J87" s="153">
        <v>2858</v>
      </c>
      <c r="K87" s="153">
        <v>1731</v>
      </c>
      <c r="L87" s="149">
        <f>+I87+J87-K87</f>
        <v>5344</v>
      </c>
      <c r="M87" s="1" t="s">
        <v>253</v>
      </c>
    </row>
    <row r="88" spans="1:12" s="1" customFormat="1" ht="12.75">
      <c r="A88" s="145" t="s">
        <v>105</v>
      </c>
      <c r="B88" s="146">
        <v>3804</v>
      </c>
      <c r="C88" s="171" t="s">
        <v>102</v>
      </c>
      <c r="D88" s="141" t="s">
        <v>102</v>
      </c>
      <c r="E88" s="172" t="s">
        <v>102</v>
      </c>
      <c r="F88" s="173" t="s">
        <v>102</v>
      </c>
      <c r="G88" s="150">
        <v>4743</v>
      </c>
      <c r="H88" s="152">
        <v>0</v>
      </c>
      <c r="I88" s="141"/>
      <c r="J88" s="141"/>
      <c r="K88" s="141"/>
      <c r="L88" s="174">
        <v>0</v>
      </c>
    </row>
    <row r="89" spans="1:12" s="1" customFormat="1" ht="13.5" thickBot="1">
      <c r="A89" s="154" t="s">
        <v>106</v>
      </c>
      <c r="B89" s="155">
        <v>214</v>
      </c>
      <c r="C89" s="156">
        <v>214</v>
      </c>
      <c r="D89" s="157">
        <v>554</v>
      </c>
      <c r="E89" s="157">
        <v>677</v>
      </c>
      <c r="F89" s="158">
        <v>92</v>
      </c>
      <c r="G89" s="159">
        <v>92</v>
      </c>
      <c r="H89" s="160">
        <f>+G89-F89</f>
        <v>0</v>
      </c>
      <c r="I89" s="157">
        <v>92</v>
      </c>
      <c r="J89" s="157">
        <v>554</v>
      </c>
      <c r="K89" s="157">
        <v>582</v>
      </c>
      <c r="L89" s="158">
        <f>+I89+J89-K89</f>
        <v>64</v>
      </c>
    </row>
    <row r="90" spans="1:12" s="1" customFormat="1" ht="12.75">
      <c r="A90" s="101"/>
      <c r="B90" s="102"/>
      <c r="C90" s="102"/>
      <c r="D90" s="102"/>
      <c r="E90" s="2"/>
      <c r="F90" s="7"/>
      <c r="G90" s="7"/>
      <c r="H90" s="101"/>
      <c r="I90" s="102"/>
      <c r="J90" s="102"/>
      <c r="K90" s="102"/>
      <c r="L90" s="2"/>
    </row>
    <row r="91" spans="1:12" s="1" customFormat="1" ht="12.75">
      <c r="A91" s="101"/>
      <c r="B91" s="102"/>
      <c r="C91" s="102"/>
      <c r="D91" s="102"/>
      <c r="E91" s="2"/>
      <c r="F91" s="7"/>
      <c r="G91" s="219"/>
      <c r="H91" s="101"/>
      <c r="I91" s="102"/>
      <c r="J91" s="102"/>
      <c r="K91" s="102"/>
      <c r="L91" s="2"/>
    </row>
    <row r="92" spans="1:12" s="1" customFormat="1" ht="12.75">
      <c r="A92" s="101"/>
      <c r="B92" s="218"/>
      <c r="C92" s="102"/>
      <c r="D92" s="102"/>
      <c r="E92" s="2"/>
      <c r="F92" s="7"/>
      <c r="G92" s="7"/>
      <c r="H92" s="101"/>
      <c r="I92" s="102"/>
      <c r="J92" s="102"/>
      <c r="K92" s="102"/>
      <c r="L92" s="2"/>
    </row>
    <row r="93" spans="1:12" s="1" customFormat="1" ht="12.75">
      <c r="A93" s="101"/>
      <c r="B93" s="102"/>
      <c r="C93" s="102"/>
      <c r="D93" s="102"/>
      <c r="E93" s="2"/>
      <c r="F93" s="7"/>
      <c r="G93" s="7"/>
      <c r="H93" s="101"/>
      <c r="I93" s="102"/>
      <c r="J93" s="102"/>
      <c r="K93" s="102"/>
      <c r="L93" s="2"/>
    </row>
    <row r="94" spans="1:12" s="1" customFormat="1" ht="12.75">
      <c r="A94" s="101"/>
      <c r="B94" s="102"/>
      <c r="C94" s="102"/>
      <c r="D94" s="102"/>
      <c r="E94" s="2"/>
      <c r="F94" s="7"/>
      <c r="G94" s="7"/>
      <c r="H94" s="101"/>
      <c r="I94" s="102"/>
      <c r="J94" s="102"/>
      <c r="K94" s="102"/>
      <c r="L94" s="2"/>
    </row>
    <row r="95" ht="13.5" thickBot="1"/>
    <row r="96" spans="1:12" ht="12.75">
      <c r="A96" s="401" t="s">
        <v>107</v>
      </c>
      <c r="B96" s="341" t="s">
        <v>8</v>
      </c>
      <c r="C96" s="341" t="s">
        <v>108</v>
      </c>
      <c r="D96" s="383"/>
      <c r="E96" s="383"/>
      <c r="F96" s="383"/>
      <c r="G96" s="383"/>
      <c r="H96" s="384"/>
      <c r="I96" s="105"/>
      <c r="J96" s="374" t="s">
        <v>64</v>
      </c>
      <c r="K96" s="319"/>
      <c r="L96" s="375"/>
    </row>
    <row r="97" spans="1:12" ht="13.5" thickBot="1">
      <c r="A97" s="402"/>
      <c r="B97" s="403"/>
      <c r="C97" s="161" t="s">
        <v>109</v>
      </c>
      <c r="D97" s="162" t="s">
        <v>110</v>
      </c>
      <c r="E97" s="162" t="s">
        <v>111</v>
      </c>
      <c r="F97" s="162" t="s">
        <v>112</v>
      </c>
      <c r="G97" s="163" t="s">
        <v>113</v>
      </c>
      <c r="H97" s="164" t="s">
        <v>90</v>
      </c>
      <c r="I97" s="105"/>
      <c r="J97" s="106"/>
      <c r="K97" s="107" t="s">
        <v>65</v>
      </c>
      <c r="L97" s="108" t="s">
        <v>66</v>
      </c>
    </row>
    <row r="98" spans="1:12" ht="12.75">
      <c r="A98" s="165" t="s">
        <v>114</v>
      </c>
      <c r="B98" s="146">
        <v>1092</v>
      </c>
      <c r="C98" s="148">
        <v>8</v>
      </c>
      <c r="D98" s="148">
        <v>19</v>
      </c>
      <c r="E98" s="148">
        <v>18</v>
      </c>
      <c r="F98" s="148">
        <v>13</v>
      </c>
      <c r="G98" s="146">
        <v>1034</v>
      </c>
      <c r="H98" s="149">
        <f>SUM(C98:G98)</f>
        <v>1092</v>
      </c>
      <c r="I98" s="105"/>
      <c r="J98" s="109">
        <v>2004</v>
      </c>
      <c r="K98" s="110">
        <v>27713</v>
      </c>
      <c r="L98" s="111">
        <f>+G27</f>
        <v>27713</v>
      </c>
    </row>
    <row r="99" spans="1:12" ht="13.5" thickBot="1">
      <c r="A99" s="166" t="s">
        <v>115</v>
      </c>
      <c r="B99" s="155">
        <v>0</v>
      </c>
      <c r="C99" s="157"/>
      <c r="D99" s="157"/>
      <c r="E99" s="157"/>
      <c r="F99" s="157"/>
      <c r="G99" s="155"/>
      <c r="H99" s="158">
        <f>SUM(C99:G99)</f>
        <v>0</v>
      </c>
      <c r="I99" s="105"/>
      <c r="J99" s="112">
        <v>2005</v>
      </c>
      <c r="K99" s="113">
        <f>L27</f>
        <v>27713</v>
      </c>
      <c r="L99" s="114"/>
    </row>
    <row r="100" ht="12.75" customHeight="1"/>
    <row r="101" ht="13.5" thickBot="1"/>
    <row r="102" spans="1:10" ht="21" customHeight="1">
      <c r="A102" s="376" t="s">
        <v>67</v>
      </c>
      <c r="B102" s="378" t="s">
        <v>68</v>
      </c>
      <c r="C102" s="379"/>
      <c r="D102" s="380"/>
      <c r="E102" s="378" t="s">
        <v>69</v>
      </c>
      <c r="F102" s="379"/>
      <c r="G102" s="381"/>
      <c r="H102" s="382" t="s">
        <v>70</v>
      </c>
      <c r="I102" s="379"/>
      <c r="J102" s="381"/>
    </row>
    <row r="103" spans="1:10" ht="12.75">
      <c r="A103" s="377"/>
      <c r="B103" s="115">
        <v>2003</v>
      </c>
      <c r="C103" s="115">
        <v>2004</v>
      </c>
      <c r="D103" s="115" t="s">
        <v>71</v>
      </c>
      <c r="E103" s="115">
        <v>2003</v>
      </c>
      <c r="F103" s="115">
        <v>2004</v>
      </c>
      <c r="G103" s="116" t="s">
        <v>71</v>
      </c>
      <c r="H103" s="117">
        <v>2003</v>
      </c>
      <c r="I103" s="115">
        <v>2004</v>
      </c>
      <c r="J103" s="116" t="s">
        <v>71</v>
      </c>
    </row>
    <row r="104" spans="1:10" ht="18.75">
      <c r="A104" s="118" t="s">
        <v>72</v>
      </c>
      <c r="B104" s="119">
        <v>10.19</v>
      </c>
      <c r="C104" s="119">
        <v>10.37</v>
      </c>
      <c r="D104" s="119">
        <f>+C104-B104</f>
        <v>0.17999999999999972</v>
      </c>
      <c r="E104" s="119">
        <v>10.5</v>
      </c>
      <c r="F104" s="119">
        <v>10.5</v>
      </c>
      <c r="G104" s="120">
        <f>+F104-E104</f>
        <v>0</v>
      </c>
      <c r="H104" s="121">
        <v>18672</v>
      </c>
      <c r="I104" s="122">
        <v>19060</v>
      </c>
      <c r="J104" s="123">
        <f>+I104-H104</f>
        <v>388</v>
      </c>
    </row>
    <row r="105" spans="1:10" ht="12.75">
      <c r="A105" s="118" t="s">
        <v>141</v>
      </c>
      <c r="B105" s="119">
        <v>25.8</v>
      </c>
      <c r="C105" s="119">
        <v>25.12</v>
      </c>
      <c r="D105" s="119">
        <f aca="true" t="shared" si="12" ref="D105:D114">+C105-B105</f>
        <v>-0.6799999999999997</v>
      </c>
      <c r="E105" s="119">
        <v>25.75</v>
      </c>
      <c r="F105" s="119">
        <v>24.95</v>
      </c>
      <c r="G105" s="120">
        <f aca="true" t="shared" si="13" ref="G105:G114">+F105-E105</f>
        <v>-0.8000000000000007</v>
      </c>
      <c r="H105" s="121">
        <v>18402</v>
      </c>
      <c r="I105" s="124">
        <v>19229</v>
      </c>
      <c r="J105" s="123">
        <f aca="true" t="shared" si="14" ref="J105:J114">+I105-H105</f>
        <v>827</v>
      </c>
    </row>
    <row r="106" spans="1:10" ht="12.75">
      <c r="A106" s="118" t="s">
        <v>74</v>
      </c>
      <c r="B106" s="119">
        <v>3.73</v>
      </c>
      <c r="C106" s="119">
        <v>2.36</v>
      </c>
      <c r="D106" s="119">
        <f t="shared" si="12"/>
        <v>-1.37</v>
      </c>
      <c r="E106" s="119">
        <v>3</v>
      </c>
      <c r="F106" s="119">
        <v>1</v>
      </c>
      <c r="G106" s="120">
        <f t="shared" si="13"/>
        <v>-2</v>
      </c>
      <c r="H106" s="121">
        <v>13065</v>
      </c>
      <c r="I106" s="124">
        <v>13302</v>
      </c>
      <c r="J106" s="123">
        <f t="shared" si="14"/>
        <v>237</v>
      </c>
    </row>
    <row r="107" spans="1:10" ht="12.75">
      <c r="A107" s="118" t="s">
        <v>75</v>
      </c>
      <c r="B107" s="119">
        <v>14.66</v>
      </c>
      <c r="C107" s="119">
        <v>13.23</v>
      </c>
      <c r="D107" s="119">
        <f t="shared" si="12"/>
        <v>-1.4299999999999997</v>
      </c>
      <c r="E107" s="119">
        <v>14</v>
      </c>
      <c r="F107" s="119">
        <v>14</v>
      </c>
      <c r="G107" s="120">
        <f t="shared" si="13"/>
        <v>0</v>
      </c>
      <c r="H107" s="121">
        <v>13241</v>
      </c>
      <c r="I107" s="124">
        <v>13813</v>
      </c>
      <c r="J107" s="123">
        <f t="shared" si="14"/>
        <v>572</v>
      </c>
    </row>
    <row r="108" spans="1:10" ht="12.75">
      <c r="A108" s="118" t="s">
        <v>142</v>
      </c>
      <c r="B108" s="119">
        <v>0.4</v>
      </c>
      <c r="C108" s="119">
        <v>0.4</v>
      </c>
      <c r="D108" s="119">
        <f t="shared" si="12"/>
        <v>0</v>
      </c>
      <c r="E108" s="119">
        <v>0.4</v>
      </c>
      <c r="F108" s="119">
        <v>0.4</v>
      </c>
      <c r="G108" s="120">
        <f t="shared" si="13"/>
        <v>0</v>
      </c>
      <c r="H108" s="121">
        <v>26314</v>
      </c>
      <c r="I108" s="124">
        <v>29098</v>
      </c>
      <c r="J108" s="123">
        <f t="shared" si="14"/>
        <v>2784</v>
      </c>
    </row>
    <row r="109" spans="1:10" ht="12.75">
      <c r="A109" s="118" t="s">
        <v>77</v>
      </c>
      <c r="B109" s="119">
        <v>47.14</v>
      </c>
      <c r="C109" s="119">
        <v>47.42</v>
      </c>
      <c r="D109" s="119">
        <f t="shared" si="12"/>
        <v>0.28000000000000114</v>
      </c>
      <c r="E109" s="119">
        <v>47.86</v>
      </c>
      <c r="F109" s="119">
        <v>47.76</v>
      </c>
      <c r="G109" s="120">
        <f t="shared" si="13"/>
        <v>-0.10000000000000142</v>
      </c>
      <c r="H109" s="121">
        <v>17515</v>
      </c>
      <c r="I109" s="124">
        <v>18128</v>
      </c>
      <c r="J109" s="123">
        <f t="shared" si="14"/>
        <v>613</v>
      </c>
    </row>
    <row r="110" spans="1:10" ht="12.75">
      <c r="A110" s="118" t="s">
        <v>78</v>
      </c>
      <c r="B110" s="119">
        <v>6.73</v>
      </c>
      <c r="C110" s="119">
        <v>0</v>
      </c>
      <c r="D110" s="119">
        <f t="shared" si="12"/>
        <v>-6.73</v>
      </c>
      <c r="E110" s="119">
        <v>6.8</v>
      </c>
      <c r="F110" s="119">
        <v>0</v>
      </c>
      <c r="G110" s="120">
        <f t="shared" si="13"/>
        <v>-6.8</v>
      </c>
      <c r="H110" s="121">
        <v>11934</v>
      </c>
      <c r="I110" s="124">
        <v>0</v>
      </c>
      <c r="J110" s="123">
        <f t="shared" si="14"/>
        <v>-11934</v>
      </c>
    </row>
    <row r="111" spans="1:10" ht="12.75">
      <c r="A111" s="118" t="s">
        <v>79</v>
      </c>
      <c r="B111" s="119">
        <v>0</v>
      </c>
      <c r="C111" s="119">
        <v>9.14</v>
      </c>
      <c r="D111" s="119">
        <f t="shared" si="12"/>
        <v>9.14</v>
      </c>
      <c r="E111" s="119">
        <v>0</v>
      </c>
      <c r="F111" s="119">
        <v>9</v>
      </c>
      <c r="G111" s="120">
        <f t="shared" si="13"/>
        <v>9</v>
      </c>
      <c r="H111" s="121">
        <v>0</v>
      </c>
      <c r="I111" s="124">
        <v>12693</v>
      </c>
      <c r="J111" s="123">
        <f t="shared" si="14"/>
        <v>12693</v>
      </c>
    </row>
    <row r="112" spans="1:10" ht="12.75">
      <c r="A112" s="118" t="s">
        <v>80</v>
      </c>
      <c r="B112" s="119">
        <v>2</v>
      </c>
      <c r="C112" s="119">
        <v>2</v>
      </c>
      <c r="D112" s="119">
        <f t="shared" si="12"/>
        <v>0</v>
      </c>
      <c r="E112" s="119">
        <v>2</v>
      </c>
      <c r="F112" s="119">
        <v>2</v>
      </c>
      <c r="G112" s="120">
        <f t="shared" si="13"/>
        <v>0</v>
      </c>
      <c r="H112" s="121">
        <v>12163</v>
      </c>
      <c r="I112" s="124">
        <v>12956</v>
      </c>
      <c r="J112" s="123">
        <f t="shared" si="14"/>
        <v>793</v>
      </c>
    </row>
    <row r="113" spans="1:10" ht="12.75">
      <c r="A113" s="118" t="s">
        <v>81</v>
      </c>
      <c r="B113" s="119">
        <v>33.44</v>
      </c>
      <c r="C113" s="119">
        <v>33.53</v>
      </c>
      <c r="D113" s="119">
        <f t="shared" si="12"/>
        <v>0.09000000000000341</v>
      </c>
      <c r="E113" s="119">
        <v>33.2</v>
      </c>
      <c r="F113" s="119">
        <v>33.45</v>
      </c>
      <c r="G113" s="120">
        <f t="shared" si="13"/>
        <v>0.25</v>
      </c>
      <c r="H113" s="121">
        <v>11694</v>
      </c>
      <c r="I113" s="124">
        <v>11970</v>
      </c>
      <c r="J113" s="123">
        <f t="shared" si="14"/>
        <v>276</v>
      </c>
    </row>
    <row r="114" spans="1:10" ht="13.5" thickBot="1">
      <c r="A114" s="125" t="s">
        <v>8</v>
      </c>
      <c r="B114" s="126">
        <f>SUM(B104:B113)</f>
        <v>144.08999999999997</v>
      </c>
      <c r="C114" s="126">
        <f>SUM(C104:C113)</f>
        <v>143.57</v>
      </c>
      <c r="D114" s="126">
        <f t="shared" si="12"/>
        <v>-0.5199999999999818</v>
      </c>
      <c r="E114" s="126">
        <f>SUM(E104:E113)</f>
        <v>143.51</v>
      </c>
      <c r="F114" s="126">
        <f>SUM(F104:F113)</f>
        <v>143.06</v>
      </c>
      <c r="G114" s="127">
        <f t="shared" si="13"/>
        <v>-0.44999999999998863</v>
      </c>
      <c r="H114" s="128">
        <v>15631</v>
      </c>
      <c r="I114" s="129">
        <v>16086</v>
      </c>
      <c r="J114" s="130">
        <f t="shared" si="14"/>
        <v>455</v>
      </c>
    </row>
    <row r="115" ht="13.5" thickBot="1"/>
    <row r="116" spans="1:16" ht="12.75">
      <c r="A116" s="394" t="s">
        <v>82</v>
      </c>
      <c r="B116" s="395"/>
      <c r="C116" s="396"/>
      <c r="D116" s="105"/>
      <c r="E116" s="394" t="s">
        <v>83</v>
      </c>
      <c r="F116" s="395"/>
      <c r="G116" s="396"/>
      <c r="H116"/>
      <c r="I116"/>
      <c r="J116"/>
      <c r="K116"/>
      <c r="L116"/>
      <c r="M116"/>
      <c r="N116"/>
      <c r="O116"/>
      <c r="P116"/>
    </row>
    <row r="117" spans="1:16" ht="13.5" thickBot="1">
      <c r="A117" s="106" t="s">
        <v>84</v>
      </c>
      <c r="B117" s="107" t="s">
        <v>85</v>
      </c>
      <c r="C117" s="108" t="s">
        <v>66</v>
      </c>
      <c r="D117" s="105"/>
      <c r="E117" s="106"/>
      <c r="F117" s="397" t="s">
        <v>86</v>
      </c>
      <c r="G117" s="398"/>
      <c r="H117"/>
      <c r="I117"/>
      <c r="J117"/>
      <c r="K117"/>
      <c r="L117"/>
      <c r="M117"/>
      <c r="N117"/>
      <c r="O117"/>
      <c r="P117"/>
    </row>
    <row r="118" spans="1:16" ht="12.75">
      <c r="A118" s="109">
        <v>2004</v>
      </c>
      <c r="B118" s="110">
        <v>144</v>
      </c>
      <c r="C118" s="111">
        <v>143.57</v>
      </c>
      <c r="D118" s="105"/>
      <c r="E118" s="109">
        <v>2004</v>
      </c>
      <c r="F118" s="399">
        <v>159</v>
      </c>
      <c r="G118" s="400"/>
      <c r="H118"/>
      <c r="I118"/>
      <c r="J118"/>
      <c r="K118"/>
      <c r="L118"/>
      <c r="M118"/>
      <c r="N118"/>
      <c r="O118"/>
      <c r="P118"/>
    </row>
    <row r="119" spans="1:16" ht="13.5" thickBot="1">
      <c r="A119" s="112">
        <v>2005</v>
      </c>
      <c r="B119" s="113">
        <v>144</v>
      </c>
      <c r="C119" s="168" t="s">
        <v>221</v>
      </c>
      <c r="D119" s="105"/>
      <c r="E119" s="112">
        <v>2005</v>
      </c>
      <c r="F119" s="385">
        <v>159</v>
      </c>
      <c r="G119" s="386"/>
      <c r="H119"/>
      <c r="I119"/>
      <c r="J119"/>
      <c r="K119"/>
      <c r="L119"/>
      <c r="M119"/>
      <c r="N119"/>
      <c r="O119"/>
      <c r="P119"/>
    </row>
  </sheetData>
  <mergeCells count="152">
    <mergeCell ref="O76:O77"/>
    <mergeCell ref="F68:G68"/>
    <mergeCell ref="I68:K68"/>
    <mergeCell ref="F69:G69"/>
    <mergeCell ref="I69:K69"/>
    <mergeCell ref="N70:O70"/>
    <mergeCell ref="L76:M77"/>
    <mergeCell ref="C76:I76"/>
    <mergeCell ref="D77:I77"/>
    <mergeCell ref="L79:M79"/>
    <mergeCell ref="L80:M80"/>
    <mergeCell ref="J76:J78"/>
    <mergeCell ref="C77:C78"/>
    <mergeCell ref="A82:A83"/>
    <mergeCell ref="B82:B83"/>
    <mergeCell ref="C82:F82"/>
    <mergeCell ref="G82:G83"/>
    <mergeCell ref="F119:G119"/>
    <mergeCell ref="A76:A78"/>
    <mergeCell ref="B76:B78"/>
    <mergeCell ref="H82:H83"/>
    <mergeCell ref="A116:C116"/>
    <mergeCell ref="E116:G116"/>
    <mergeCell ref="F117:G117"/>
    <mergeCell ref="F118:G118"/>
    <mergeCell ref="A96:A97"/>
    <mergeCell ref="B96:B97"/>
    <mergeCell ref="J96:L96"/>
    <mergeCell ref="A102:A103"/>
    <mergeCell ref="B102:D102"/>
    <mergeCell ref="E102:G102"/>
    <mergeCell ref="H102:J102"/>
    <mergeCell ref="C96:H96"/>
    <mergeCell ref="I82:L82"/>
    <mergeCell ref="N76:N77"/>
    <mergeCell ref="A59:B59"/>
    <mergeCell ref="D59:F59"/>
    <mergeCell ref="H59:K59"/>
    <mergeCell ref="A60:B60"/>
    <mergeCell ref="D60:F60"/>
    <mergeCell ref="H60:K60"/>
    <mergeCell ref="A63:E63"/>
    <mergeCell ref="F63:L63"/>
    <mergeCell ref="A57:B57"/>
    <mergeCell ref="D57:F57"/>
    <mergeCell ref="H57:K57"/>
    <mergeCell ref="A58:B58"/>
    <mergeCell ref="D58:F58"/>
    <mergeCell ref="H58:K58"/>
    <mergeCell ref="A55:B55"/>
    <mergeCell ref="H55:K55"/>
    <mergeCell ref="A56:B56"/>
    <mergeCell ref="D56:F56"/>
    <mergeCell ref="H56:K56"/>
    <mergeCell ref="A53:B53"/>
    <mergeCell ref="D53:F53"/>
    <mergeCell ref="H53:K53"/>
    <mergeCell ref="A54:B54"/>
    <mergeCell ref="H54:K54"/>
    <mergeCell ref="L50:L51"/>
    <mergeCell ref="A52:B52"/>
    <mergeCell ref="D52:F52"/>
    <mergeCell ref="H52:K52"/>
    <mergeCell ref="A48:B48"/>
    <mergeCell ref="D48:F48"/>
    <mergeCell ref="H48:K48"/>
    <mergeCell ref="A50:B51"/>
    <mergeCell ref="C50:C51"/>
    <mergeCell ref="D50:F51"/>
    <mergeCell ref="G50:G51"/>
    <mergeCell ref="H50:K51"/>
    <mergeCell ref="A46:B46"/>
    <mergeCell ref="D46:F46"/>
    <mergeCell ref="H46:K46"/>
    <mergeCell ref="A47:B47"/>
    <mergeCell ref="D47:F47"/>
    <mergeCell ref="H47:K47"/>
    <mergeCell ref="A44:B44"/>
    <mergeCell ref="D44:F44"/>
    <mergeCell ref="H44:K44"/>
    <mergeCell ref="A45:B45"/>
    <mergeCell ref="D45:F45"/>
    <mergeCell ref="H45:K45"/>
    <mergeCell ref="A42:B42"/>
    <mergeCell ref="D42:F42"/>
    <mergeCell ref="H42:K42"/>
    <mergeCell ref="A43:B43"/>
    <mergeCell ref="D43:F43"/>
    <mergeCell ref="H43:K43"/>
    <mergeCell ref="H39:K40"/>
    <mergeCell ref="L39:L40"/>
    <mergeCell ref="A41:B41"/>
    <mergeCell ref="D41:F41"/>
    <mergeCell ref="H41:K41"/>
    <mergeCell ref="A39:B40"/>
    <mergeCell ref="C39:C40"/>
    <mergeCell ref="D39:F40"/>
    <mergeCell ref="G39:G40"/>
    <mergeCell ref="B36:D36"/>
    <mergeCell ref="E36:G36"/>
    <mergeCell ref="J36:L36"/>
    <mergeCell ref="B37:D37"/>
    <mergeCell ref="E37:G37"/>
    <mergeCell ref="A3:A6"/>
    <mergeCell ref="B3:N3"/>
    <mergeCell ref="H4:I4"/>
    <mergeCell ref="M4:N4"/>
    <mergeCell ref="I64:K64"/>
    <mergeCell ref="F65:G65"/>
    <mergeCell ref="I65:K65"/>
    <mergeCell ref="C65:D65"/>
    <mergeCell ref="C66:D66"/>
    <mergeCell ref="C67:D67"/>
    <mergeCell ref="F70:G70"/>
    <mergeCell ref="C64:D64"/>
    <mergeCell ref="F64:G64"/>
    <mergeCell ref="C68:D68"/>
    <mergeCell ref="C69:D69"/>
    <mergeCell ref="F66:G66"/>
    <mergeCell ref="I66:K66"/>
    <mergeCell ref="F67:G67"/>
    <mergeCell ref="I67:K67"/>
    <mergeCell ref="V70:W70"/>
    <mergeCell ref="AD70:AE70"/>
    <mergeCell ref="AL70:AM70"/>
    <mergeCell ref="AT70:AU70"/>
    <mergeCell ref="BB70:BC70"/>
    <mergeCell ref="BJ70:BK70"/>
    <mergeCell ref="BR70:BS70"/>
    <mergeCell ref="BZ70:CA70"/>
    <mergeCell ref="CH70:CI70"/>
    <mergeCell ref="CP70:CQ70"/>
    <mergeCell ref="CX70:CY70"/>
    <mergeCell ref="DF70:DG70"/>
    <mergeCell ref="DN70:DO70"/>
    <mergeCell ref="DV70:DW70"/>
    <mergeCell ref="ED70:EE70"/>
    <mergeCell ref="EL70:EM70"/>
    <mergeCell ref="ET70:EU70"/>
    <mergeCell ref="FB70:FC70"/>
    <mergeCell ref="FJ70:FK70"/>
    <mergeCell ref="FR70:FS70"/>
    <mergeCell ref="FZ70:GA70"/>
    <mergeCell ref="GH70:GI70"/>
    <mergeCell ref="GP70:GQ70"/>
    <mergeCell ref="GX70:GY70"/>
    <mergeCell ref="IL70:IM70"/>
    <mergeCell ref="IT70:IU70"/>
    <mergeCell ref="HF70:HG70"/>
    <mergeCell ref="HN70:HO70"/>
    <mergeCell ref="HV70:HW70"/>
    <mergeCell ref="ID70:IE70"/>
  </mergeCells>
  <printOptions horizontalCentered="1"/>
  <pageMargins left="0.15748031496062992" right="0.15748031496062992" top="0.5905511811023623" bottom="0.15748031496062992" header="0.35433070866141736" footer="0.15748031496062992"/>
  <pageSetup horizontalDpi="600" verticalDpi="600" orientation="portrait" paperSize="9" scale="65" r:id="rId1"/>
  <headerFooter alignWithMargins="0">
    <oddHeader>&amp;RRK-17-2005-08 př. 1
počet stran: 46
</oddHeader>
    <oddFooter>&amp;C&amp;P</oddFooter>
  </headerFooter>
  <rowBreaks count="1" manualBreakCount="1">
    <brk id="74" max="1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P115"/>
  <sheetViews>
    <sheetView view="pageBreakPreview" zoomScale="75" zoomScaleSheetLayoutView="75" workbookViewId="0" topLeftCell="A118">
      <selection activeCell="M2" sqref="M2"/>
    </sheetView>
  </sheetViews>
  <sheetFormatPr defaultColWidth="9.00390625" defaultRowHeight="12.75"/>
  <cols>
    <col min="1" max="1" width="28.125" style="10" customWidth="1"/>
    <col min="2" max="7" width="9.75390625" style="11" customWidth="1"/>
    <col min="8" max="8" width="8.125" style="11" customWidth="1"/>
    <col min="9" max="9" width="8.125" style="10" customWidth="1"/>
    <col min="10" max="12" width="9.125" style="10" customWidth="1"/>
    <col min="13" max="14" width="8.125" style="10" customWidth="1"/>
    <col min="15" max="16" width="9.125" style="10" customWidth="1"/>
  </cols>
  <sheetData>
    <row r="1" spans="12:14" ht="15.75">
      <c r="L1" s="12"/>
      <c r="N1" s="13"/>
    </row>
    <row r="2" spans="1:14" ht="16.5" thickBot="1">
      <c r="A2" s="14"/>
      <c r="B2" s="15"/>
      <c r="C2" s="15"/>
      <c r="D2" s="15"/>
      <c r="E2" s="15"/>
      <c r="F2" s="15"/>
      <c r="G2" s="15"/>
      <c r="H2" s="15"/>
      <c r="L2" s="12"/>
      <c r="N2" s="13"/>
    </row>
    <row r="3" spans="1:14" ht="24" customHeight="1" thickBot="1">
      <c r="A3" s="282" t="s">
        <v>0</v>
      </c>
      <c r="B3" s="279" t="s">
        <v>491</v>
      </c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8"/>
    </row>
    <row r="4" spans="1:14" ht="12.75">
      <c r="A4" s="281"/>
      <c r="B4" s="16" t="s">
        <v>1</v>
      </c>
      <c r="C4" s="17"/>
      <c r="D4" s="18"/>
      <c r="E4" s="16" t="s">
        <v>2</v>
      </c>
      <c r="F4" s="17"/>
      <c r="G4" s="18"/>
      <c r="H4" s="298" t="s">
        <v>3</v>
      </c>
      <c r="I4" s="299"/>
      <c r="J4" s="17" t="s">
        <v>4</v>
      </c>
      <c r="K4" s="19"/>
      <c r="L4" s="18"/>
      <c r="M4" s="298" t="s">
        <v>5</v>
      </c>
      <c r="N4" s="300"/>
    </row>
    <row r="5" spans="1:14" ht="12.75">
      <c r="A5" s="281"/>
      <c r="B5" s="20" t="s">
        <v>6</v>
      </c>
      <c r="C5" s="21" t="s">
        <v>7</v>
      </c>
      <c r="D5" s="22" t="s">
        <v>8</v>
      </c>
      <c r="E5" s="20" t="s">
        <v>6</v>
      </c>
      <c r="F5" s="21" t="s">
        <v>7</v>
      </c>
      <c r="G5" s="22" t="s">
        <v>8</v>
      </c>
      <c r="H5" s="23" t="s">
        <v>8</v>
      </c>
      <c r="I5" s="23" t="s">
        <v>9</v>
      </c>
      <c r="J5" s="24" t="s">
        <v>6</v>
      </c>
      <c r="K5" s="21" t="s">
        <v>7</v>
      </c>
      <c r="L5" s="22" t="s">
        <v>8</v>
      </c>
      <c r="M5" s="23" t="s">
        <v>8</v>
      </c>
      <c r="N5" s="22" t="s">
        <v>9</v>
      </c>
    </row>
    <row r="6" spans="1:14" ht="13.5" thickBot="1">
      <c r="A6" s="278"/>
      <c r="B6" s="25" t="s">
        <v>10</v>
      </c>
      <c r="C6" s="26" t="s">
        <v>10</v>
      </c>
      <c r="D6" s="27"/>
      <c r="E6" s="25" t="s">
        <v>10</v>
      </c>
      <c r="F6" s="26" t="s">
        <v>10</v>
      </c>
      <c r="G6" s="27"/>
      <c r="H6" s="28" t="s">
        <v>11</v>
      </c>
      <c r="I6" s="29" t="s">
        <v>12</v>
      </c>
      <c r="J6" s="30" t="s">
        <v>10</v>
      </c>
      <c r="K6" s="26" t="s">
        <v>10</v>
      </c>
      <c r="L6" s="27"/>
      <c r="M6" s="28" t="s">
        <v>11</v>
      </c>
      <c r="N6" s="27" t="s">
        <v>12</v>
      </c>
    </row>
    <row r="7" spans="1:14" ht="13.5" customHeight="1" thickTop="1">
      <c r="A7" s="31" t="s">
        <v>13</v>
      </c>
      <c r="B7" s="32"/>
      <c r="C7" s="33"/>
      <c r="D7" s="34"/>
      <c r="E7" s="32">
        <v>0</v>
      </c>
      <c r="F7" s="33"/>
      <c r="G7" s="34">
        <v>0</v>
      </c>
      <c r="H7" s="35"/>
      <c r="I7" s="36"/>
      <c r="J7" s="37">
        <v>0</v>
      </c>
      <c r="K7" s="33"/>
      <c r="L7" s="38"/>
      <c r="M7" s="35"/>
      <c r="N7" s="39"/>
    </row>
    <row r="8" spans="1:14" ht="13.5" customHeight="1">
      <c r="A8" s="40" t="s">
        <v>14</v>
      </c>
      <c r="B8" s="41">
        <v>5350</v>
      </c>
      <c r="C8" s="42"/>
      <c r="D8" s="43">
        <f>SUM(B8:C8)</f>
        <v>5350</v>
      </c>
      <c r="E8" s="41">
        <v>5515</v>
      </c>
      <c r="F8" s="42"/>
      <c r="G8" s="43">
        <f>SUM(E8:F8)</f>
        <v>5515</v>
      </c>
      <c r="H8" s="44">
        <f>+G8-D8</f>
        <v>165</v>
      </c>
      <c r="I8" s="45">
        <f>+G8/D8</f>
        <v>1.030841121495327</v>
      </c>
      <c r="J8" s="46">
        <v>5500</v>
      </c>
      <c r="K8" s="42"/>
      <c r="L8" s="47">
        <f>SUM(J8:K8)</f>
        <v>5500</v>
      </c>
      <c r="M8" s="44">
        <f>+L8-G8</f>
        <v>-15</v>
      </c>
      <c r="N8" s="48">
        <f>+L8/G8</f>
        <v>0.9972801450589301</v>
      </c>
    </row>
    <row r="9" spans="1:14" ht="13.5" customHeight="1">
      <c r="A9" s="40" t="s">
        <v>15</v>
      </c>
      <c r="B9" s="41"/>
      <c r="C9" s="42"/>
      <c r="D9" s="43">
        <f aca="true" t="shared" si="0" ref="D9:D15">SUM(B9:C9)</f>
        <v>0</v>
      </c>
      <c r="E9" s="41">
        <v>0</v>
      </c>
      <c r="F9" s="42"/>
      <c r="G9" s="43">
        <f aca="true" t="shared" si="1" ref="G9:G15">SUM(E9:F9)</f>
        <v>0</v>
      </c>
      <c r="H9" s="44">
        <f aca="true" t="shared" si="2" ref="H9:H35">+G9-D9</f>
        <v>0</v>
      </c>
      <c r="I9" s="45"/>
      <c r="J9" s="46">
        <v>0</v>
      </c>
      <c r="K9" s="42"/>
      <c r="L9" s="47">
        <f aca="true" t="shared" si="3" ref="L9:L15">SUM(J9:K9)</f>
        <v>0</v>
      </c>
      <c r="M9" s="44">
        <f aca="true" t="shared" si="4" ref="M9:M35">+L9-G9</f>
        <v>0</v>
      </c>
      <c r="N9" s="48"/>
    </row>
    <row r="10" spans="1:14" ht="13.5" customHeight="1">
      <c r="A10" s="40" t="s">
        <v>16</v>
      </c>
      <c r="B10" s="41"/>
      <c r="C10" s="42"/>
      <c r="D10" s="43">
        <f t="shared" si="0"/>
        <v>0</v>
      </c>
      <c r="E10" s="41">
        <v>0</v>
      </c>
      <c r="F10" s="42"/>
      <c r="G10" s="43">
        <f t="shared" si="1"/>
        <v>0</v>
      </c>
      <c r="H10" s="44">
        <f t="shared" si="2"/>
        <v>0</v>
      </c>
      <c r="I10" s="45"/>
      <c r="J10" s="46">
        <v>0</v>
      </c>
      <c r="K10" s="42"/>
      <c r="L10" s="47">
        <f t="shared" si="3"/>
        <v>0</v>
      </c>
      <c r="M10" s="44">
        <f t="shared" si="4"/>
        <v>0</v>
      </c>
      <c r="N10" s="48"/>
    </row>
    <row r="11" spans="1:14" ht="13.5" customHeight="1">
      <c r="A11" s="40" t="s">
        <v>17</v>
      </c>
      <c r="B11" s="41">
        <v>15</v>
      </c>
      <c r="C11" s="42"/>
      <c r="D11" s="43">
        <f t="shared" si="0"/>
        <v>15</v>
      </c>
      <c r="E11" s="41">
        <v>138</v>
      </c>
      <c r="F11" s="42"/>
      <c r="G11" s="43">
        <f t="shared" si="1"/>
        <v>138</v>
      </c>
      <c r="H11" s="44">
        <f t="shared" si="2"/>
        <v>123</v>
      </c>
      <c r="I11" s="45">
        <f aca="true" t="shared" si="5" ref="I11:I35">+G11/D11</f>
        <v>9.2</v>
      </c>
      <c r="J11" s="46">
        <v>50</v>
      </c>
      <c r="K11" s="42"/>
      <c r="L11" s="47">
        <f t="shared" si="3"/>
        <v>50</v>
      </c>
      <c r="M11" s="44">
        <f t="shared" si="4"/>
        <v>-88</v>
      </c>
      <c r="N11" s="48">
        <f aca="true" t="shared" si="6" ref="N11:N35">+L11/G11</f>
        <v>0.36231884057971014</v>
      </c>
    </row>
    <row r="12" spans="1:14" ht="13.5" customHeight="1">
      <c r="A12" s="49" t="s">
        <v>18</v>
      </c>
      <c r="B12" s="41"/>
      <c r="C12" s="42"/>
      <c r="D12" s="43">
        <f t="shared" si="0"/>
        <v>0</v>
      </c>
      <c r="E12" s="41">
        <v>0</v>
      </c>
      <c r="F12" s="42"/>
      <c r="G12" s="43">
        <f t="shared" si="1"/>
        <v>0</v>
      </c>
      <c r="H12" s="44">
        <f t="shared" si="2"/>
        <v>0</v>
      </c>
      <c r="I12" s="45"/>
      <c r="J12" s="46">
        <v>0</v>
      </c>
      <c r="K12" s="42"/>
      <c r="L12" s="47">
        <f t="shared" si="3"/>
        <v>0</v>
      </c>
      <c r="M12" s="44">
        <f t="shared" si="4"/>
        <v>0</v>
      </c>
      <c r="N12" s="48"/>
    </row>
    <row r="13" spans="1:14" ht="13.5" customHeight="1">
      <c r="A13" s="49" t="s">
        <v>19</v>
      </c>
      <c r="B13" s="41"/>
      <c r="C13" s="42"/>
      <c r="D13" s="43">
        <f t="shared" si="0"/>
        <v>0</v>
      </c>
      <c r="E13" s="41">
        <v>0</v>
      </c>
      <c r="F13" s="42"/>
      <c r="G13" s="43">
        <f t="shared" si="1"/>
        <v>0</v>
      </c>
      <c r="H13" s="44">
        <f t="shared" si="2"/>
        <v>0</v>
      </c>
      <c r="I13" s="45"/>
      <c r="J13" s="46">
        <v>0</v>
      </c>
      <c r="K13" s="42"/>
      <c r="L13" s="47">
        <f t="shared" si="3"/>
        <v>0</v>
      </c>
      <c r="M13" s="44">
        <f t="shared" si="4"/>
        <v>0</v>
      </c>
      <c r="N13" s="48"/>
    </row>
    <row r="14" spans="1:14" ht="23.25" customHeight="1">
      <c r="A14" s="49" t="s">
        <v>20</v>
      </c>
      <c r="B14" s="41"/>
      <c r="C14" s="42"/>
      <c r="D14" s="43">
        <f t="shared" si="0"/>
        <v>0</v>
      </c>
      <c r="E14" s="41">
        <v>0</v>
      </c>
      <c r="F14" s="42"/>
      <c r="G14" s="43">
        <f t="shared" si="1"/>
        <v>0</v>
      </c>
      <c r="H14" s="44">
        <f t="shared" si="2"/>
        <v>0</v>
      </c>
      <c r="I14" s="45"/>
      <c r="J14" s="46">
        <v>0</v>
      </c>
      <c r="K14" s="42"/>
      <c r="L14" s="47">
        <f t="shared" si="3"/>
        <v>0</v>
      </c>
      <c r="M14" s="44">
        <f t="shared" si="4"/>
        <v>0</v>
      </c>
      <c r="N14" s="48"/>
    </row>
    <row r="15" spans="1:14" ht="13.5" customHeight="1" thickBot="1">
      <c r="A15" s="50" t="s">
        <v>21</v>
      </c>
      <c r="B15" s="51">
        <v>8932</v>
      </c>
      <c r="C15" s="52"/>
      <c r="D15" s="43">
        <f t="shared" si="0"/>
        <v>8932</v>
      </c>
      <c r="E15" s="51">
        <v>8831</v>
      </c>
      <c r="F15" s="52"/>
      <c r="G15" s="43">
        <f t="shared" si="1"/>
        <v>8831</v>
      </c>
      <c r="H15" s="53">
        <f t="shared" si="2"/>
        <v>-101</v>
      </c>
      <c r="I15" s="54">
        <f t="shared" si="5"/>
        <v>0.988692342140618</v>
      </c>
      <c r="J15" s="55">
        <v>9068</v>
      </c>
      <c r="K15" s="52"/>
      <c r="L15" s="47">
        <f t="shared" si="3"/>
        <v>9068</v>
      </c>
      <c r="M15" s="53">
        <f t="shared" si="4"/>
        <v>237</v>
      </c>
      <c r="N15" s="56">
        <f t="shared" si="6"/>
        <v>1.0268372777714867</v>
      </c>
    </row>
    <row r="16" spans="1:14" ht="13.5" customHeight="1" thickBot="1">
      <c r="A16" s="57" t="s">
        <v>22</v>
      </c>
      <c r="B16" s="58">
        <f aca="true" t="shared" si="7" ref="B16:G16">SUM(B7+B8+B9+B10+B11+B13+B15)</f>
        <v>14297</v>
      </c>
      <c r="C16" s="59">
        <f t="shared" si="7"/>
        <v>0</v>
      </c>
      <c r="D16" s="60">
        <f t="shared" si="7"/>
        <v>14297</v>
      </c>
      <c r="E16" s="58">
        <f t="shared" si="7"/>
        <v>14484</v>
      </c>
      <c r="F16" s="59">
        <f t="shared" si="7"/>
        <v>0</v>
      </c>
      <c r="G16" s="60">
        <f t="shared" si="7"/>
        <v>14484</v>
      </c>
      <c r="H16" s="61">
        <f t="shared" si="2"/>
        <v>187</v>
      </c>
      <c r="I16" s="62">
        <f t="shared" si="5"/>
        <v>1.0130796670630202</v>
      </c>
      <c r="J16" s="63">
        <f>SUM(J7+J8+J9+J10+J11+J13+J15)</f>
        <v>14618</v>
      </c>
      <c r="K16" s="59">
        <f>SUM(K7+K8+K9+K10+K11+K13+K15)</f>
        <v>0</v>
      </c>
      <c r="L16" s="60">
        <f>SUM(L7+L8+L9+L10+L11+L13+L15)</f>
        <v>14618</v>
      </c>
      <c r="M16" s="61">
        <f t="shared" si="4"/>
        <v>134</v>
      </c>
      <c r="N16" s="64">
        <f t="shared" si="6"/>
        <v>1.0092515879591273</v>
      </c>
    </row>
    <row r="17" spans="1:14" ht="13.5" customHeight="1">
      <c r="A17" s="65" t="s">
        <v>23</v>
      </c>
      <c r="B17" s="32">
        <v>2617</v>
      </c>
      <c r="C17" s="33"/>
      <c r="D17" s="43">
        <f aca="true" t="shared" si="8" ref="D17:D34">SUM(B17:C17)</f>
        <v>2617</v>
      </c>
      <c r="E17" s="32">
        <v>2708</v>
      </c>
      <c r="F17" s="33"/>
      <c r="G17" s="34">
        <f>SUM(E17:F17)</f>
        <v>2708</v>
      </c>
      <c r="H17" s="35">
        <f t="shared" si="2"/>
        <v>91</v>
      </c>
      <c r="I17" s="66">
        <f t="shared" si="5"/>
        <v>1.034772640427971</v>
      </c>
      <c r="J17" s="37">
        <v>2716</v>
      </c>
      <c r="K17" s="33"/>
      <c r="L17" s="38">
        <f>SUM(J17:K17)</f>
        <v>2716</v>
      </c>
      <c r="M17" s="35">
        <f t="shared" si="4"/>
        <v>8</v>
      </c>
      <c r="N17" s="67">
        <f t="shared" si="6"/>
        <v>1.0029542097488922</v>
      </c>
    </row>
    <row r="18" spans="1:14" ht="21" customHeight="1">
      <c r="A18" s="49" t="s">
        <v>24</v>
      </c>
      <c r="B18" s="32">
        <v>400</v>
      </c>
      <c r="C18" s="33"/>
      <c r="D18" s="43">
        <f t="shared" si="8"/>
        <v>400</v>
      </c>
      <c r="E18" s="32">
        <v>590</v>
      </c>
      <c r="F18" s="33"/>
      <c r="G18" s="34">
        <f aca="true" t="shared" si="9" ref="G18:G34">SUM(E18:F18)</f>
        <v>590</v>
      </c>
      <c r="H18" s="44">
        <f t="shared" si="2"/>
        <v>190</v>
      </c>
      <c r="I18" s="45">
        <f t="shared" si="5"/>
        <v>1.475</v>
      </c>
      <c r="J18" s="37">
        <v>400</v>
      </c>
      <c r="K18" s="33"/>
      <c r="L18" s="38">
        <f aca="true" t="shared" si="10" ref="L18:L34">SUM(J18:K18)</f>
        <v>400</v>
      </c>
      <c r="M18" s="44">
        <f t="shared" si="4"/>
        <v>-190</v>
      </c>
      <c r="N18" s="48">
        <f t="shared" si="6"/>
        <v>0.6779661016949152</v>
      </c>
    </row>
    <row r="19" spans="1:14" ht="13.5" customHeight="1">
      <c r="A19" s="40" t="s">
        <v>25</v>
      </c>
      <c r="B19" s="41">
        <v>780</v>
      </c>
      <c r="C19" s="42"/>
      <c r="D19" s="43">
        <f t="shared" si="8"/>
        <v>780</v>
      </c>
      <c r="E19" s="41">
        <v>751</v>
      </c>
      <c r="F19" s="42"/>
      <c r="G19" s="34">
        <f t="shared" si="9"/>
        <v>751</v>
      </c>
      <c r="H19" s="44">
        <f t="shared" si="2"/>
        <v>-29</v>
      </c>
      <c r="I19" s="45">
        <f t="shared" si="5"/>
        <v>0.9628205128205128</v>
      </c>
      <c r="J19" s="46">
        <v>820</v>
      </c>
      <c r="K19" s="42"/>
      <c r="L19" s="38">
        <f t="shared" si="10"/>
        <v>820</v>
      </c>
      <c r="M19" s="44">
        <f t="shared" si="4"/>
        <v>69</v>
      </c>
      <c r="N19" s="48">
        <f t="shared" si="6"/>
        <v>1.0918774966711051</v>
      </c>
    </row>
    <row r="20" spans="1:14" ht="13.5" customHeight="1">
      <c r="A20" s="49" t="s">
        <v>26</v>
      </c>
      <c r="B20" s="41">
        <v>0</v>
      </c>
      <c r="C20" s="42"/>
      <c r="D20" s="43">
        <f t="shared" si="8"/>
        <v>0</v>
      </c>
      <c r="E20" s="41">
        <v>0</v>
      </c>
      <c r="F20" s="42"/>
      <c r="G20" s="34">
        <f t="shared" si="9"/>
        <v>0</v>
      </c>
      <c r="H20" s="44">
        <f t="shared" si="2"/>
        <v>0</v>
      </c>
      <c r="I20" s="45"/>
      <c r="J20" s="46">
        <v>0</v>
      </c>
      <c r="K20" s="42"/>
      <c r="L20" s="38">
        <f t="shared" si="10"/>
        <v>0</v>
      </c>
      <c r="M20" s="44">
        <f t="shared" si="4"/>
        <v>0</v>
      </c>
      <c r="N20" s="48"/>
    </row>
    <row r="21" spans="1:14" ht="13.5" customHeight="1">
      <c r="A21" s="40" t="s">
        <v>27</v>
      </c>
      <c r="B21" s="41">
        <v>0</v>
      </c>
      <c r="C21" s="42"/>
      <c r="D21" s="43">
        <f t="shared" si="8"/>
        <v>0</v>
      </c>
      <c r="E21" s="41">
        <v>0</v>
      </c>
      <c r="F21" s="42"/>
      <c r="G21" s="34">
        <f t="shared" si="9"/>
        <v>0</v>
      </c>
      <c r="H21" s="44">
        <f t="shared" si="2"/>
        <v>0</v>
      </c>
      <c r="I21" s="45"/>
      <c r="J21" s="46">
        <v>0</v>
      </c>
      <c r="K21" s="42"/>
      <c r="L21" s="38">
        <f t="shared" si="10"/>
        <v>0</v>
      </c>
      <c r="M21" s="44">
        <f t="shared" si="4"/>
        <v>0</v>
      </c>
      <c r="N21" s="48"/>
    </row>
    <row r="22" spans="1:14" ht="13.5" customHeight="1">
      <c r="A22" s="40" t="s">
        <v>28</v>
      </c>
      <c r="B22" s="46">
        <v>647</v>
      </c>
      <c r="C22" s="42"/>
      <c r="D22" s="43">
        <f t="shared" si="8"/>
        <v>647</v>
      </c>
      <c r="E22" s="46">
        <v>525</v>
      </c>
      <c r="F22" s="42"/>
      <c r="G22" s="34">
        <f t="shared" si="9"/>
        <v>525</v>
      </c>
      <c r="H22" s="44">
        <f t="shared" si="2"/>
        <v>-122</v>
      </c>
      <c r="I22" s="45">
        <f t="shared" si="5"/>
        <v>0.8114374034003091</v>
      </c>
      <c r="J22" s="46">
        <v>590</v>
      </c>
      <c r="K22" s="42"/>
      <c r="L22" s="38">
        <f t="shared" si="10"/>
        <v>590</v>
      </c>
      <c r="M22" s="44">
        <f t="shared" si="4"/>
        <v>65</v>
      </c>
      <c r="N22" s="48">
        <f t="shared" si="6"/>
        <v>1.1238095238095238</v>
      </c>
    </row>
    <row r="23" spans="1:14" ht="13.5" customHeight="1">
      <c r="A23" s="49" t="s">
        <v>29</v>
      </c>
      <c r="B23" s="41">
        <v>349</v>
      </c>
      <c r="C23" s="42"/>
      <c r="D23" s="43">
        <f t="shared" si="8"/>
        <v>349</v>
      </c>
      <c r="E23" s="41">
        <v>170</v>
      </c>
      <c r="F23" s="42"/>
      <c r="G23" s="34">
        <f t="shared" si="9"/>
        <v>170</v>
      </c>
      <c r="H23" s="44">
        <f t="shared" si="2"/>
        <v>-179</v>
      </c>
      <c r="I23" s="45">
        <f t="shared" si="5"/>
        <v>0.4871060171919771</v>
      </c>
      <c r="J23" s="68">
        <v>240</v>
      </c>
      <c r="K23" s="42"/>
      <c r="L23" s="38">
        <f t="shared" si="10"/>
        <v>240</v>
      </c>
      <c r="M23" s="44">
        <f t="shared" si="4"/>
        <v>70</v>
      </c>
      <c r="N23" s="48">
        <f t="shared" si="6"/>
        <v>1.411764705882353</v>
      </c>
    </row>
    <row r="24" spans="1:14" ht="13.5" customHeight="1">
      <c r="A24" s="40" t="s">
        <v>30</v>
      </c>
      <c r="B24" s="41">
        <v>263</v>
      </c>
      <c r="C24" s="42"/>
      <c r="D24" s="43">
        <f t="shared" si="8"/>
        <v>263</v>
      </c>
      <c r="E24" s="41">
        <v>347</v>
      </c>
      <c r="F24" s="42"/>
      <c r="G24" s="34">
        <f t="shared" si="9"/>
        <v>347</v>
      </c>
      <c r="H24" s="44">
        <f t="shared" si="2"/>
        <v>84</v>
      </c>
      <c r="I24" s="45">
        <f t="shared" si="5"/>
        <v>1.3193916349809887</v>
      </c>
      <c r="J24" s="68">
        <v>350</v>
      </c>
      <c r="K24" s="42"/>
      <c r="L24" s="38">
        <f t="shared" si="10"/>
        <v>350</v>
      </c>
      <c r="M24" s="44">
        <f t="shared" si="4"/>
        <v>3</v>
      </c>
      <c r="N24" s="48">
        <f t="shared" si="6"/>
        <v>1.0086455331412103</v>
      </c>
    </row>
    <row r="25" spans="1:14" ht="13.5" customHeight="1">
      <c r="A25" s="69" t="s">
        <v>31</v>
      </c>
      <c r="B25" s="46">
        <v>10016</v>
      </c>
      <c r="C25" s="42"/>
      <c r="D25" s="43">
        <f t="shared" si="8"/>
        <v>10016</v>
      </c>
      <c r="E25" s="46">
        <v>10128</v>
      </c>
      <c r="F25" s="42"/>
      <c r="G25" s="34">
        <f t="shared" si="9"/>
        <v>10128</v>
      </c>
      <c r="H25" s="44">
        <f t="shared" si="2"/>
        <v>112</v>
      </c>
      <c r="I25" s="45">
        <f t="shared" si="5"/>
        <v>1.011182108626198</v>
      </c>
      <c r="J25" s="46">
        <v>10150</v>
      </c>
      <c r="K25" s="42"/>
      <c r="L25" s="38">
        <f t="shared" si="10"/>
        <v>10150</v>
      </c>
      <c r="M25" s="44">
        <f t="shared" si="4"/>
        <v>22</v>
      </c>
      <c r="N25" s="48">
        <f t="shared" si="6"/>
        <v>1.0021721958925751</v>
      </c>
    </row>
    <row r="26" spans="1:14" ht="13.5" customHeight="1">
      <c r="A26" s="49" t="s">
        <v>32</v>
      </c>
      <c r="B26" s="41">
        <v>7302</v>
      </c>
      <c r="C26" s="42"/>
      <c r="D26" s="43">
        <f t="shared" si="8"/>
        <v>7302</v>
      </c>
      <c r="E26" s="41">
        <v>7392</v>
      </c>
      <c r="F26" s="42"/>
      <c r="G26" s="34">
        <f t="shared" si="9"/>
        <v>7392</v>
      </c>
      <c r="H26" s="44">
        <f t="shared" si="2"/>
        <v>90</v>
      </c>
      <c r="I26" s="45">
        <f t="shared" si="5"/>
        <v>1.0123253903040264</v>
      </c>
      <c r="J26" s="68">
        <v>7413</v>
      </c>
      <c r="K26" s="70"/>
      <c r="L26" s="38">
        <f t="shared" si="10"/>
        <v>7413</v>
      </c>
      <c r="M26" s="44">
        <f t="shared" si="4"/>
        <v>21</v>
      </c>
      <c r="N26" s="48">
        <f t="shared" si="6"/>
        <v>1.0028409090909092</v>
      </c>
    </row>
    <row r="27" spans="1:14" ht="13.5" customHeight="1">
      <c r="A27" s="69" t="s">
        <v>33</v>
      </c>
      <c r="B27" s="41">
        <v>7287</v>
      </c>
      <c r="C27" s="42"/>
      <c r="D27" s="43">
        <f t="shared" si="8"/>
        <v>7287</v>
      </c>
      <c r="E27" s="41">
        <v>7378</v>
      </c>
      <c r="F27" s="42"/>
      <c r="G27" s="34">
        <f t="shared" si="9"/>
        <v>7378</v>
      </c>
      <c r="H27" s="44">
        <f t="shared" si="2"/>
        <v>91</v>
      </c>
      <c r="I27" s="45">
        <f t="shared" si="5"/>
        <v>1.0124879923150816</v>
      </c>
      <c r="J27" s="46">
        <v>7398</v>
      </c>
      <c r="K27" s="42"/>
      <c r="L27" s="38">
        <f t="shared" si="10"/>
        <v>7398</v>
      </c>
      <c r="M27" s="44">
        <f t="shared" si="4"/>
        <v>20</v>
      </c>
      <c r="N27" s="48">
        <f t="shared" si="6"/>
        <v>1.0027107617240445</v>
      </c>
    </row>
    <row r="28" spans="1:14" ht="13.5" customHeight="1">
      <c r="A28" s="49" t="s">
        <v>34</v>
      </c>
      <c r="B28" s="41">
        <v>15</v>
      </c>
      <c r="C28" s="42"/>
      <c r="D28" s="43">
        <f t="shared" si="8"/>
        <v>15</v>
      </c>
      <c r="E28" s="41">
        <v>14</v>
      </c>
      <c r="F28" s="42"/>
      <c r="G28" s="34">
        <f t="shared" si="9"/>
        <v>14</v>
      </c>
      <c r="H28" s="44">
        <f t="shared" si="2"/>
        <v>-1</v>
      </c>
      <c r="I28" s="45">
        <f t="shared" si="5"/>
        <v>0.9333333333333333</v>
      </c>
      <c r="J28" s="46">
        <v>15</v>
      </c>
      <c r="K28" s="42"/>
      <c r="L28" s="38">
        <f t="shared" si="10"/>
        <v>15</v>
      </c>
      <c r="M28" s="44">
        <f t="shared" si="4"/>
        <v>1</v>
      </c>
      <c r="N28" s="48">
        <f t="shared" si="6"/>
        <v>1.0714285714285714</v>
      </c>
    </row>
    <row r="29" spans="1:14" ht="13.5" customHeight="1">
      <c r="A29" s="49" t="s">
        <v>35</v>
      </c>
      <c r="B29" s="41">
        <v>2715</v>
      </c>
      <c r="C29" s="42"/>
      <c r="D29" s="43">
        <f t="shared" si="8"/>
        <v>2715</v>
      </c>
      <c r="E29" s="41">
        <v>2736</v>
      </c>
      <c r="F29" s="42"/>
      <c r="G29" s="34">
        <f t="shared" si="9"/>
        <v>2736</v>
      </c>
      <c r="H29" s="44">
        <f t="shared" si="2"/>
        <v>21</v>
      </c>
      <c r="I29" s="45">
        <f t="shared" si="5"/>
        <v>1.0077348066298342</v>
      </c>
      <c r="J29" s="46">
        <v>2737</v>
      </c>
      <c r="K29" s="42"/>
      <c r="L29" s="38">
        <f t="shared" si="10"/>
        <v>2737</v>
      </c>
      <c r="M29" s="44">
        <f t="shared" si="4"/>
        <v>1</v>
      </c>
      <c r="N29" s="48">
        <f t="shared" si="6"/>
        <v>1.0003654970760234</v>
      </c>
    </row>
    <row r="30" spans="1:14" ht="13.5" customHeight="1">
      <c r="A30" s="69" t="s">
        <v>36</v>
      </c>
      <c r="B30" s="41">
        <v>0</v>
      </c>
      <c r="C30" s="42"/>
      <c r="D30" s="43">
        <f t="shared" si="8"/>
        <v>0</v>
      </c>
      <c r="E30" s="41">
        <v>0</v>
      </c>
      <c r="F30" s="42"/>
      <c r="G30" s="34">
        <f t="shared" si="9"/>
        <v>0</v>
      </c>
      <c r="H30" s="44">
        <f t="shared" si="2"/>
        <v>0</v>
      </c>
      <c r="I30" s="45"/>
      <c r="J30" s="46">
        <v>0</v>
      </c>
      <c r="K30" s="42"/>
      <c r="L30" s="38">
        <f t="shared" si="10"/>
        <v>0</v>
      </c>
      <c r="M30" s="44">
        <f t="shared" si="4"/>
        <v>0</v>
      </c>
      <c r="N30" s="48"/>
    </row>
    <row r="31" spans="1:14" ht="13.5" customHeight="1">
      <c r="A31" s="69" t="s">
        <v>37</v>
      </c>
      <c r="B31" s="41">
        <v>137</v>
      </c>
      <c r="C31" s="42"/>
      <c r="D31" s="43">
        <f t="shared" si="8"/>
        <v>137</v>
      </c>
      <c r="E31" s="41">
        <v>66</v>
      </c>
      <c r="F31" s="42"/>
      <c r="G31" s="34">
        <f t="shared" si="9"/>
        <v>66</v>
      </c>
      <c r="H31" s="44">
        <f t="shared" si="2"/>
        <v>-71</v>
      </c>
      <c r="I31" s="45">
        <f t="shared" si="5"/>
        <v>0.48175182481751827</v>
      </c>
      <c r="J31" s="46">
        <v>90</v>
      </c>
      <c r="K31" s="42"/>
      <c r="L31" s="38">
        <f t="shared" si="10"/>
        <v>90</v>
      </c>
      <c r="M31" s="44">
        <f t="shared" si="4"/>
        <v>24</v>
      </c>
      <c r="N31" s="48">
        <f t="shared" si="6"/>
        <v>1.3636363636363635</v>
      </c>
    </row>
    <row r="32" spans="1:14" ht="13.5" customHeight="1">
      <c r="A32" s="49" t="s">
        <v>38</v>
      </c>
      <c r="B32" s="41">
        <v>130</v>
      </c>
      <c r="C32" s="42"/>
      <c r="D32" s="43">
        <f t="shared" si="8"/>
        <v>130</v>
      </c>
      <c r="E32" s="41">
        <v>196</v>
      </c>
      <c r="F32" s="42"/>
      <c r="G32" s="34">
        <f t="shared" si="9"/>
        <v>196</v>
      </c>
      <c r="H32" s="44">
        <f t="shared" si="2"/>
        <v>66</v>
      </c>
      <c r="I32" s="45">
        <f t="shared" si="5"/>
        <v>1.5076923076923077</v>
      </c>
      <c r="J32" s="68">
        <v>252</v>
      </c>
      <c r="K32" s="42"/>
      <c r="L32" s="38">
        <f t="shared" si="10"/>
        <v>252</v>
      </c>
      <c r="M32" s="44">
        <f t="shared" si="4"/>
        <v>56</v>
      </c>
      <c r="N32" s="48">
        <f t="shared" si="6"/>
        <v>1.2857142857142858</v>
      </c>
    </row>
    <row r="33" spans="1:14" ht="22.5" customHeight="1">
      <c r="A33" s="49" t="s">
        <v>39</v>
      </c>
      <c r="B33" s="41">
        <v>130</v>
      </c>
      <c r="C33" s="42"/>
      <c r="D33" s="43">
        <f t="shared" si="8"/>
        <v>130</v>
      </c>
      <c r="E33" s="41">
        <v>196</v>
      </c>
      <c r="F33" s="42"/>
      <c r="G33" s="34">
        <f t="shared" si="9"/>
        <v>196</v>
      </c>
      <c r="H33" s="44">
        <f t="shared" si="2"/>
        <v>66</v>
      </c>
      <c r="I33" s="45">
        <f t="shared" si="5"/>
        <v>1.5076923076923077</v>
      </c>
      <c r="J33" s="68">
        <v>252</v>
      </c>
      <c r="K33" s="42"/>
      <c r="L33" s="38">
        <f t="shared" si="10"/>
        <v>252</v>
      </c>
      <c r="M33" s="44">
        <f t="shared" si="4"/>
        <v>56</v>
      </c>
      <c r="N33" s="48">
        <f t="shared" si="6"/>
        <v>1.2857142857142858</v>
      </c>
    </row>
    <row r="34" spans="1:14" ht="13.5" customHeight="1" thickBot="1">
      <c r="A34" s="71" t="s">
        <v>40</v>
      </c>
      <c r="B34" s="51">
        <v>0</v>
      </c>
      <c r="C34" s="52"/>
      <c r="D34" s="43">
        <f t="shared" si="8"/>
        <v>0</v>
      </c>
      <c r="E34" s="51">
        <v>0</v>
      </c>
      <c r="F34" s="52"/>
      <c r="G34" s="34">
        <f t="shared" si="9"/>
        <v>0</v>
      </c>
      <c r="H34" s="53">
        <f t="shared" si="2"/>
        <v>0</v>
      </c>
      <c r="I34" s="54"/>
      <c r="J34" s="72">
        <v>0</v>
      </c>
      <c r="K34" s="52"/>
      <c r="L34" s="38">
        <f t="shared" si="10"/>
        <v>0</v>
      </c>
      <c r="M34" s="53">
        <f t="shared" si="4"/>
        <v>0</v>
      </c>
      <c r="N34" s="56"/>
    </row>
    <row r="35" spans="1:14" ht="13.5" customHeight="1" thickBot="1">
      <c r="A35" s="57" t="s">
        <v>41</v>
      </c>
      <c r="B35" s="58">
        <f aca="true" t="shared" si="11" ref="B35:G35">SUM(B17+B19+B20+B21+B22+B25+B30+B31+B32+B34)</f>
        <v>14327</v>
      </c>
      <c r="C35" s="59">
        <f t="shared" si="11"/>
        <v>0</v>
      </c>
      <c r="D35" s="60">
        <f t="shared" si="11"/>
        <v>14327</v>
      </c>
      <c r="E35" s="58">
        <f t="shared" si="11"/>
        <v>14374</v>
      </c>
      <c r="F35" s="59">
        <f t="shared" si="11"/>
        <v>0</v>
      </c>
      <c r="G35" s="60">
        <f t="shared" si="11"/>
        <v>14374</v>
      </c>
      <c r="H35" s="61">
        <f t="shared" si="2"/>
        <v>47</v>
      </c>
      <c r="I35" s="62">
        <f t="shared" si="5"/>
        <v>1.0032805192992253</v>
      </c>
      <c r="J35" s="63">
        <f>SUM(J17+J19+J20+J21+J22+J25+J30+J31+J32+J34)</f>
        <v>14618</v>
      </c>
      <c r="K35" s="59">
        <f>SUM(K17+K19+K20+K21+K22+K25+K30+K31+K32+K34)</f>
        <v>0</v>
      </c>
      <c r="L35" s="60">
        <f>SUM(L17+L19+L20+L21+L22+L25+L30+L31+L32+L34)</f>
        <v>14618</v>
      </c>
      <c r="M35" s="61">
        <f t="shared" si="4"/>
        <v>244</v>
      </c>
      <c r="N35" s="64">
        <f t="shared" si="6"/>
        <v>1.016975093919577</v>
      </c>
    </row>
    <row r="36" spans="1:14" ht="13.5" customHeight="1" thickBot="1">
      <c r="A36" s="57" t="s">
        <v>42</v>
      </c>
      <c r="B36" s="301">
        <f>+D16-D35</f>
        <v>-30</v>
      </c>
      <c r="C36" s="302"/>
      <c r="D36" s="303"/>
      <c r="E36" s="301">
        <f>+G16-G35</f>
        <v>110</v>
      </c>
      <c r="F36" s="302"/>
      <c r="G36" s="303">
        <v>-50784</v>
      </c>
      <c r="H36" s="73">
        <f>+E36-B36</f>
        <v>140</v>
      </c>
      <c r="I36" s="74"/>
      <c r="J36" s="301">
        <f>+L16-L35</f>
        <v>0</v>
      </c>
      <c r="K36" s="302"/>
      <c r="L36" s="302">
        <v>0</v>
      </c>
      <c r="M36" s="61"/>
      <c r="N36" s="64"/>
    </row>
    <row r="37" spans="1:16" ht="20.25" customHeight="1" thickBot="1">
      <c r="A37" s="75" t="s">
        <v>43</v>
      </c>
      <c r="B37" s="301"/>
      <c r="C37" s="302"/>
      <c r="D37" s="303"/>
      <c r="E37" s="301">
        <v>0</v>
      </c>
      <c r="F37" s="302"/>
      <c r="G37" s="303"/>
      <c r="H37"/>
      <c r="I37"/>
      <c r="J37"/>
      <c r="K37"/>
      <c r="L37"/>
      <c r="M37"/>
      <c r="N37"/>
      <c r="O37"/>
      <c r="P37"/>
    </row>
    <row r="38" spans="2:8" ht="14.25" customHeight="1" thickBot="1">
      <c r="B38" s="10"/>
      <c r="C38" s="10"/>
      <c r="D38" s="76"/>
      <c r="E38" s="10"/>
      <c r="F38" s="10"/>
      <c r="G38" s="10"/>
      <c r="H38" s="10"/>
    </row>
    <row r="39" spans="1:16" ht="12.75">
      <c r="A39" s="318" t="s">
        <v>44</v>
      </c>
      <c r="B39" s="319"/>
      <c r="C39" s="310" t="s">
        <v>45</v>
      </c>
      <c r="D39" s="318" t="s">
        <v>46</v>
      </c>
      <c r="E39" s="319"/>
      <c r="F39" s="319"/>
      <c r="G39" s="310" t="s">
        <v>45</v>
      </c>
      <c r="H39" s="304" t="s">
        <v>47</v>
      </c>
      <c r="I39" s="305"/>
      <c r="J39" s="305"/>
      <c r="K39" s="306"/>
      <c r="L39" s="310" t="s">
        <v>45</v>
      </c>
      <c r="O39"/>
      <c r="P39"/>
    </row>
    <row r="40" spans="1:16" ht="13.5" thickBot="1">
      <c r="A40" s="320"/>
      <c r="B40" s="321"/>
      <c r="C40" s="311"/>
      <c r="D40" s="320"/>
      <c r="E40" s="321"/>
      <c r="F40" s="321"/>
      <c r="G40" s="311"/>
      <c r="H40" s="307"/>
      <c r="I40" s="308"/>
      <c r="J40" s="308"/>
      <c r="K40" s="309"/>
      <c r="L40" s="311"/>
      <c r="O40"/>
      <c r="P40"/>
    </row>
    <row r="41" spans="1:16" ht="12.75">
      <c r="A41" s="312" t="s">
        <v>489</v>
      </c>
      <c r="B41" s="313"/>
      <c r="C41" s="77">
        <v>130</v>
      </c>
      <c r="D41" s="314" t="s">
        <v>191</v>
      </c>
      <c r="E41" s="315"/>
      <c r="F41" s="315"/>
      <c r="G41" s="78">
        <v>396</v>
      </c>
      <c r="H41" s="316" t="s">
        <v>492</v>
      </c>
      <c r="I41" s="317"/>
      <c r="J41" s="317"/>
      <c r="K41" s="317"/>
      <c r="L41" s="79">
        <v>191</v>
      </c>
      <c r="O41"/>
      <c r="P41"/>
    </row>
    <row r="42" spans="1:16" ht="12.75">
      <c r="A42" s="322" t="s">
        <v>490</v>
      </c>
      <c r="B42" s="323"/>
      <c r="C42" s="80">
        <v>72</v>
      </c>
      <c r="D42" s="314"/>
      <c r="E42" s="315"/>
      <c r="F42" s="315"/>
      <c r="G42" s="81"/>
      <c r="H42" s="316" t="s">
        <v>118</v>
      </c>
      <c r="I42" s="317"/>
      <c r="J42" s="317"/>
      <c r="K42" s="317"/>
      <c r="L42" s="79">
        <v>25</v>
      </c>
      <c r="O42"/>
      <c r="P42"/>
    </row>
    <row r="43" spans="1:16" ht="12.75">
      <c r="A43" s="322"/>
      <c r="B43" s="323"/>
      <c r="C43" s="80"/>
      <c r="D43" s="314"/>
      <c r="E43" s="315"/>
      <c r="F43" s="315"/>
      <c r="G43" s="81"/>
      <c r="H43" s="316"/>
      <c r="I43" s="317"/>
      <c r="J43" s="317"/>
      <c r="K43" s="317"/>
      <c r="L43" s="79"/>
      <c r="O43"/>
      <c r="P43"/>
    </row>
    <row r="44" spans="1:16" ht="12.75">
      <c r="A44" s="324"/>
      <c r="B44" s="325"/>
      <c r="C44" s="83"/>
      <c r="D44" s="324"/>
      <c r="E44" s="326"/>
      <c r="F44" s="325"/>
      <c r="G44" s="84"/>
      <c r="H44" s="327"/>
      <c r="I44" s="328"/>
      <c r="J44" s="328"/>
      <c r="K44" s="329"/>
      <c r="L44" s="79"/>
      <c r="O44"/>
      <c r="P44"/>
    </row>
    <row r="45" spans="1:16" ht="12.75">
      <c r="A45" s="324"/>
      <c r="B45" s="325"/>
      <c r="C45" s="83"/>
      <c r="D45" s="324"/>
      <c r="E45" s="326"/>
      <c r="F45" s="325"/>
      <c r="G45" s="84"/>
      <c r="H45" s="327"/>
      <c r="I45" s="328"/>
      <c r="J45" s="328"/>
      <c r="K45" s="329"/>
      <c r="L45" s="79"/>
      <c r="O45"/>
      <c r="P45"/>
    </row>
    <row r="46" spans="1:16" ht="12.75">
      <c r="A46" s="324"/>
      <c r="B46" s="325"/>
      <c r="C46" s="83"/>
      <c r="D46" s="324"/>
      <c r="E46" s="326"/>
      <c r="F46" s="325"/>
      <c r="G46" s="84"/>
      <c r="H46" s="327"/>
      <c r="I46" s="328"/>
      <c r="J46" s="328"/>
      <c r="K46" s="329"/>
      <c r="L46" s="79"/>
      <c r="O46"/>
      <c r="P46"/>
    </row>
    <row r="47" spans="1:16" ht="13.5" thickBot="1">
      <c r="A47" s="330"/>
      <c r="B47" s="331"/>
      <c r="C47" s="83"/>
      <c r="D47" s="332"/>
      <c r="E47" s="333"/>
      <c r="F47" s="333"/>
      <c r="G47" s="84"/>
      <c r="H47" s="316"/>
      <c r="I47" s="317"/>
      <c r="J47" s="317"/>
      <c r="K47" s="317"/>
      <c r="L47" s="79"/>
      <c r="O47"/>
      <c r="P47"/>
    </row>
    <row r="48" spans="1:16" ht="13.5" thickBot="1">
      <c r="A48" s="334"/>
      <c r="B48" s="335"/>
      <c r="C48" s="85">
        <f>SUM(C41:C47)</f>
        <v>202</v>
      </c>
      <c r="D48" s="336" t="s">
        <v>8</v>
      </c>
      <c r="E48" s="337"/>
      <c r="F48" s="337"/>
      <c r="G48" s="85">
        <f>SUM(G41:G42)</f>
        <v>396</v>
      </c>
      <c r="H48" s="338" t="s">
        <v>8</v>
      </c>
      <c r="I48" s="339"/>
      <c r="J48" s="339"/>
      <c r="K48" s="339"/>
      <c r="L48" s="85">
        <f>SUM(L41:L42)</f>
        <v>216</v>
      </c>
      <c r="M48" s="86"/>
      <c r="N48" s="86"/>
      <c r="O48"/>
      <c r="P48"/>
    </row>
    <row r="49" spans="1:16" s="1" customFormat="1" ht="13.5" customHeight="1" thickBot="1">
      <c r="A49" s="87"/>
      <c r="B49" s="8"/>
      <c r="C49" s="8"/>
      <c r="D49" s="8"/>
      <c r="E49" s="8"/>
      <c r="F49" s="8"/>
      <c r="G49" s="8"/>
      <c r="H49" s="9"/>
      <c r="I49" s="5"/>
      <c r="J49" s="5"/>
      <c r="K49" s="5"/>
      <c r="L49" s="5"/>
      <c r="M49" s="5"/>
      <c r="N49" s="5"/>
      <c r="O49" s="5"/>
      <c r="P49" s="5"/>
    </row>
    <row r="50" spans="1:16" ht="12.75">
      <c r="A50" s="318" t="s">
        <v>50</v>
      </c>
      <c r="B50" s="319"/>
      <c r="C50" s="310" t="s">
        <v>45</v>
      </c>
      <c r="D50" s="340" t="s">
        <v>51</v>
      </c>
      <c r="E50" s="319"/>
      <c r="F50" s="319"/>
      <c r="G50" s="341" t="s">
        <v>45</v>
      </c>
      <c r="H50" s="304" t="s">
        <v>52</v>
      </c>
      <c r="I50" s="305"/>
      <c r="J50" s="305"/>
      <c r="K50" s="306"/>
      <c r="L50" s="310" t="s">
        <v>45</v>
      </c>
      <c r="O50"/>
      <c r="P50"/>
    </row>
    <row r="51" spans="1:16" ht="13.5" thickBot="1">
      <c r="A51" s="320"/>
      <c r="B51" s="321"/>
      <c r="C51" s="311"/>
      <c r="D51" s="321"/>
      <c r="E51" s="321"/>
      <c r="F51" s="321"/>
      <c r="G51" s="342"/>
      <c r="H51" s="307"/>
      <c r="I51" s="308"/>
      <c r="J51" s="308"/>
      <c r="K51" s="309"/>
      <c r="L51" s="311"/>
      <c r="O51"/>
      <c r="P51"/>
    </row>
    <row r="52" spans="1:16" ht="12.75">
      <c r="A52" s="312" t="s">
        <v>192</v>
      </c>
      <c r="B52" s="343"/>
      <c r="C52" s="77">
        <v>349</v>
      </c>
      <c r="D52" s="442" t="s">
        <v>192</v>
      </c>
      <c r="E52" s="315"/>
      <c r="F52" s="315"/>
      <c r="G52" s="88">
        <v>170</v>
      </c>
      <c r="H52" s="346" t="s">
        <v>193</v>
      </c>
      <c r="I52" s="347"/>
      <c r="J52" s="347"/>
      <c r="K52" s="347"/>
      <c r="L52" s="193">
        <v>240</v>
      </c>
      <c r="O52"/>
      <c r="P52"/>
    </row>
    <row r="53" spans="1:16" ht="13.5" customHeight="1">
      <c r="A53" s="322"/>
      <c r="B53" s="348"/>
      <c r="C53" s="80"/>
      <c r="D53" s="355"/>
      <c r="E53" s="323"/>
      <c r="F53" s="323"/>
      <c r="G53" s="90"/>
      <c r="H53" s="349"/>
      <c r="I53" s="350"/>
      <c r="J53" s="350"/>
      <c r="K53" s="350"/>
      <c r="L53" s="91"/>
      <c r="O53"/>
      <c r="P53"/>
    </row>
    <row r="54" spans="1:16" ht="13.5" customHeight="1">
      <c r="A54" s="322"/>
      <c r="B54" s="351"/>
      <c r="C54" s="80"/>
      <c r="D54" s="355"/>
      <c r="E54" s="323"/>
      <c r="F54" s="323"/>
      <c r="G54" s="90"/>
      <c r="H54" s="327"/>
      <c r="I54" s="328"/>
      <c r="J54" s="328"/>
      <c r="K54" s="329"/>
      <c r="L54" s="91"/>
      <c r="O54"/>
      <c r="P54"/>
    </row>
    <row r="55" spans="1:16" ht="13.5" customHeight="1">
      <c r="A55" s="322"/>
      <c r="B55" s="351"/>
      <c r="C55" s="80"/>
      <c r="D55" s="355"/>
      <c r="E55" s="323"/>
      <c r="F55" s="323"/>
      <c r="G55" s="90"/>
      <c r="H55" s="327"/>
      <c r="I55" s="328"/>
      <c r="J55" s="328"/>
      <c r="K55" s="329"/>
      <c r="L55" s="91"/>
      <c r="O55"/>
      <c r="P55"/>
    </row>
    <row r="56" spans="1:16" ht="13.5" customHeight="1">
      <c r="A56" s="324"/>
      <c r="B56" s="326"/>
      <c r="C56" s="83"/>
      <c r="D56" s="354"/>
      <c r="E56" s="354"/>
      <c r="F56" s="355"/>
      <c r="G56" s="217"/>
      <c r="H56" s="327"/>
      <c r="I56" s="328"/>
      <c r="J56" s="328"/>
      <c r="K56" s="329"/>
      <c r="L56" s="95"/>
      <c r="O56"/>
      <c r="P56"/>
    </row>
    <row r="57" spans="1:16" ht="13.5" customHeight="1">
      <c r="A57" s="322"/>
      <c r="B57" s="351"/>
      <c r="C57" s="83"/>
      <c r="D57" s="354"/>
      <c r="E57" s="354"/>
      <c r="F57" s="355"/>
      <c r="G57" s="217"/>
      <c r="H57" s="327"/>
      <c r="I57" s="328"/>
      <c r="J57" s="328"/>
      <c r="K57" s="329"/>
      <c r="L57" s="95"/>
      <c r="O57"/>
      <c r="P57"/>
    </row>
    <row r="58" spans="1:16" ht="13.5" customHeight="1">
      <c r="A58" s="323"/>
      <c r="B58" s="351"/>
      <c r="C58" s="80"/>
      <c r="D58" s="355"/>
      <c r="E58" s="323"/>
      <c r="F58" s="323"/>
      <c r="G58" s="90"/>
      <c r="H58" s="327"/>
      <c r="I58" s="328"/>
      <c r="J58" s="328"/>
      <c r="K58" s="329"/>
      <c r="L58" s="91"/>
      <c r="O58"/>
      <c r="P58"/>
    </row>
    <row r="59" spans="1:16" ht="13.5" thickBot="1">
      <c r="A59" s="360"/>
      <c r="B59" s="361"/>
      <c r="C59" s="96"/>
      <c r="D59" s="443"/>
      <c r="E59" s="362"/>
      <c r="F59" s="362"/>
      <c r="G59" s="97"/>
      <c r="H59" s="447"/>
      <c r="I59" s="448"/>
      <c r="J59" s="448"/>
      <c r="K59" s="448"/>
      <c r="L59" s="250"/>
      <c r="O59"/>
      <c r="P59"/>
    </row>
    <row r="60" spans="1:16" ht="13.5" thickBot="1">
      <c r="A60" s="334" t="s">
        <v>8</v>
      </c>
      <c r="B60" s="365"/>
      <c r="C60" s="99">
        <f>SUM(C52:C59)</f>
        <v>349</v>
      </c>
      <c r="D60" s="335" t="s">
        <v>8</v>
      </c>
      <c r="E60" s="367"/>
      <c r="F60" s="367"/>
      <c r="G60" s="99">
        <f>SUM(G52:G59)</f>
        <v>170</v>
      </c>
      <c r="H60" s="338" t="s">
        <v>8</v>
      </c>
      <c r="I60" s="339"/>
      <c r="J60" s="339"/>
      <c r="K60" s="339"/>
      <c r="L60" s="85">
        <f>SUM(L52:L59)</f>
        <v>240</v>
      </c>
      <c r="M60" s="86"/>
      <c r="N60" s="86"/>
      <c r="O60"/>
      <c r="P60"/>
    </row>
    <row r="61" spans="1:14" s="1" customFormat="1" ht="12.75">
      <c r="A61" s="100"/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</row>
    <row r="62" spans="1:14" s="1" customFormat="1" ht="13.5" thickBot="1">
      <c r="A62" s="100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200" t="s">
        <v>475</v>
      </c>
      <c r="M62" s="100"/>
      <c r="N62" s="100"/>
    </row>
    <row r="63" spans="1:14" s="1" customFormat="1" ht="26.25" customHeight="1" thickBot="1">
      <c r="A63" s="368" t="s">
        <v>469</v>
      </c>
      <c r="B63" s="369"/>
      <c r="C63" s="369"/>
      <c r="D63" s="369"/>
      <c r="E63" s="370"/>
      <c r="F63" s="371" t="s">
        <v>468</v>
      </c>
      <c r="G63" s="372"/>
      <c r="H63" s="372"/>
      <c r="I63" s="372"/>
      <c r="J63" s="372"/>
      <c r="K63" s="372"/>
      <c r="L63" s="373"/>
      <c r="M63" s="100"/>
      <c r="N63" s="100"/>
    </row>
    <row r="64" spans="1:14" s="1" customFormat="1" ht="14.25" customHeight="1" thickBot="1">
      <c r="A64" s="181" t="s">
        <v>97</v>
      </c>
      <c r="B64" s="182" t="s">
        <v>466</v>
      </c>
      <c r="C64" s="294" t="s">
        <v>98</v>
      </c>
      <c r="D64" s="294"/>
      <c r="E64" s="183" t="s">
        <v>467</v>
      </c>
      <c r="F64" s="295" t="s">
        <v>97</v>
      </c>
      <c r="G64" s="296"/>
      <c r="H64" s="182" t="s">
        <v>466</v>
      </c>
      <c r="I64" s="294" t="s">
        <v>98</v>
      </c>
      <c r="J64" s="294"/>
      <c r="K64" s="294"/>
      <c r="L64" s="184" t="s">
        <v>467</v>
      </c>
      <c r="M64" s="100"/>
      <c r="N64" s="100"/>
    </row>
    <row r="65" spans="1:14" s="1" customFormat="1" ht="12.75">
      <c r="A65" s="185" t="s">
        <v>473</v>
      </c>
      <c r="B65" s="179">
        <v>0</v>
      </c>
      <c r="C65" s="286" t="s">
        <v>482</v>
      </c>
      <c r="D65" s="286"/>
      <c r="E65" s="186">
        <v>0</v>
      </c>
      <c r="F65" s="284" t="s">
        <v>473</v>
      </c>
      <c r="G65" s="285"/>
      <c r="H65" s="179">
        <v>0</v>
      </c>
      <c r="I65" s="286" t="s">
        <v>488</v>
      </c>
      <c r="J65" s="285"/>
      <c r="K65" s="285"/>
      <c r="L65" s="186">
        <v>88</v>
      </c>
      <c r="M65" s="100"/>
      <c r="N65" s="100"/>
    </row>
    <row r="66" spans="1:14" s="1" customFormat="1" ht="12.75">
      <c r="A66" s="187" t="s">
        <v>471</v>
      </c>
      <c r="B66" s="180">
        <v>0</v>
      </c>
      <c r="C66" s="289" t="s">
        <v>472</v>
      </c>
      <c r="D66" s="289"/>
      <c r="E66" s="188">
        <v>0</v>
      </c>
      <c r="F66" s="291" t="s">
        <v>474</v>
      </c>
      <c r="G66" s="290"/>
      <c r="H66" s="180">
        <v>88</v>
      </c>
      <c r="I66" s="289"/>
      <c r="J66" s="290"/>
      <c r="K66" s="290"/>
      <c r="L66" s="188"/>
      <c r="M66" s="100"/>
      <c r="N66" s="100"/>
    </row>
    <row r="67" spans="1:14" s="1" customFormat="1" ht="12.75">
      <c r="A67" s="187" t="s">
        <v>472</v>
      </c>
      <c r="B67" s="180">
        <v>0</v>
      </c>
      <c r="C67" s="289"/>
      <c r="D67" s="289"/>
      <c r="E67" s="188"/>
      <c r="F67" s="291"/>
      <c r="G67" s="290"/>
      <c r="H67" s="180"/>
      <c r="I67" s="289"/>
      <c r="J67" s="290"/>
      <c r="K67" s="290"/>
      <c r="L67" s="188"/>
      <c r="M67" s="100"/>
      <c r="N67" s="100"/>
    </row>
    <row r="68" spans="1:14" s="1" customFormat="1" ht="13.5" thickBot="1">
      <c r="A68" s="196"/>
      <c r="B68" s="195"/>
      <c r="C68" s="297"/>
      <c r="D68" s="297"/>
      <c r="E68" s="197"/>
      <c r="F68" s="423"/>
      <c r="G68" s="424"/>
      <c r="H68" s="195"/>
      <c r="I68" s="297"/>
      <c r="J68" s="424"/>
      <c r="K68" s="424"/>
      <c r="L68" s="197"/>
      <c r="M68" s="100"/>
      <c r="N68" s="100"/>
    </row>
    <row r="69" spans="1:14" s="1" customFormat="1" ht="13.5" thickBot="1">
      <c r="A69" s="241" t="s">
        <v>8</v>
      </c>
      <c r="B69" s="242">
        <f>SUM(B65:B68)</f>
        <v>0</v>
      </c>
      <c r="C69" s="283" t="s">
        <v>8</v>
      </c>
      <c r="D69" s="283"/>
      <c r="E69" s="199">
        <f>SUM(E65:E68)</f>
        <v>0</v>
      </c>
      <c r="F69" s="444" t="s">
        <v>8</v>
      </c>
      <c r="G69" s="428"/>
      <c r="H69" s="194">
        <f>SUM(H65:H68)</f>
        <v>88</v>
      </c>
      <c r="I69" s="283" t="s">
        <v>8</v>
      </c>
      <c r="J69" s="428"/>
      <c r="K69" s="428"/>
      <c r="L69" s="199">
        <f>SUM(L65:L68)</f>
        <v>88</v>
      </c>
      <c r="M69" s="100"/>
      <c r="N69" s="100"/>
    </row>
    <row r="70" spans="1:14" s="1" customFormat="1" ht="13.5" thickBot="1">
      <c r="A70" s="243" t="s">
        <v>487</v>
      </c>
      <c r="B70" s="244">
        <f>B69-E69</f>
        <v>0</v>
      </c>
      <c r="C70" s="100"/>
      <c r="D70" s="100"/>
      <c r="E70" s="100"/>
      <c r="F70" s="287" t="s">
        <v>487</v>
      </c>
      <c r="G70" s="288"/>
      <c r="H70" s="245">
        <f>H69-L69</f>
        <v>0</v>
      </c>
      <c r="I70" s="100"/>
      <c r="J70" s="100"/>
      <c r="K70" s="100"/>
      <c r="L70" s="100"/>
      <c r="M70" s="100"/>
      <c r="N70" s="100"/>
    </row>
    <row r="72" spans="1:14" s="1" customFormat="1" ht="13.5" thickBot="1">
      <c r="A72" s="100"/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</row>
    <row r="73" spans="1:16" ht="12.75">
      <c r="A73" s="387" t="s">
        <v>87</v>
      </c>
      <c r="B73" s="389" t="s">
        <v>88</v>
      </c>
      <c r="C73" s="436" t="s">
        <v>478</v>
      </c>
      <c r="D73" s="437"/>
      <c r="E73" s="437"/>
      <c r="F73" s="437"/>
      <c r="G73" s="437"/>
      <c r="H73" s="437"/>
      <c r="I73" s="438"/>
      <c r="J73" s="416" t="s">
        <v>89</v>
      </c>
      <c r="L73" s="432" t="s">
        <v>61</v>
      </c>
      <c r="M73" s="433"/>
      <c r="N73" s="358">
        <v>2003</v>
      </c>
      <c r="O73" s="421">
        <v>2004</v>
      </c>
      <c r="P73"/>
    </row>
    <row r="74" spans="1:16" ht="13.5" thickBot="1">
      <c r="A74" s="388"/>
      <c r="B74" s="390"/>
      <c r="C74" s="419" t="s">
        <v>90</v>
      </c>
      <c r="D74" s="439" t="s">
        <v>91</v>
      </c>
      <c r="E74" s="440"/>
      <c r="F74" s="440"/>
      <c r="G74" s="440"/>
      <c r="H74" s="440"/>
      <c r="I74" s="441"/>
      <c r="J74" s="417"/>
      <c r="L74" s="434"/>
      <c r="M74" s="435"/>
      <c r="N74" s="359"/>
      <c r="O74" s="422"/>
      <c r="P74"/>
    </row>
    <row r="75" spans="1:16" ht="13.5" thickBot="1">
      <c r="A75" s="320"/>
      <c r="B75" s="391"/>
      <c r="C75" s="420"/>
      <c r="D75" s="131">
        <v>1</v>
      </c>
      <c r="E75" s="131">
        <v>2</v>
      </c>
      <c r="F75" s="131">
        <v>3</v>
      </c>
      <c r="G75" s="131">
        <v>4</v>
      </c>
      <c r="H75" s="131">
        <v>5</v>
      </c>
      <c r="I75" s="211">
        <v>6</v>
      </c>
      <c r="J75" s="418"/>
      <c r="L75" s="212" t="s">
        <v>62</v>
      </c>
      <c r="M75" s="213"/>
      <c r="N75" s="201">
        <v>0</v>
      </c>
      <c r="O75" s="202">
        <v>0</v>
      </c>
      <c r="P75"/>
    </row>
    <row r="76" spans="1:16" ht="13.5" thickBot="1">
      <c r="A76" s="206">
        <v>5732</v>
      </c>
      <c r="B76" s="207">
        <v>3052</v>
      </c>
      <c r="C76" s="208">
        <f>SUM(D76:I76)</f>
        <v>252</v>
      </c>
      <c r="D76" s="209">
        <v>60</v>
      </c>
      <c r="E76" s="209">
        <v>118</v>
      </c>
      <c r="F76" s="209">
        <v>49</v>
      </c>
      <c r="G76" s="209">
        <v>0</v>
      </c>
      <c r="H76" s="209">
        <v>25</v>
      </c>
      <c r="I76" s="238">
        <v>0</v>
      </c>
      <c r="J76" s="205">
        <f>SUM(A76-B76-C76)</f>
        <v>2428</v>
      </c>
      <c r="L76" s="412" t="s">
        <v>63</v>
      </c>
      <c r="M76" s="413"/>
      <c r="N76" s="103">
        <v>0</v>
      </c>
      <c r="O76" s="104">
        <v>0</v>
      </c>
      <c r="P76"/>
    </row>
    <row r="77" spans="1:15" s="1" customFormat="1" ht="13.5" thickBot="1">
      <c r="A77" s="101"/>
      <c r="B77" s="102"/>
      <c r="C77" s="102"/>
      <c r="D77" s="102"/>
      <c r="E77" s="2"/>
      <c r="F77" s="7"/>
      <c r="G77" s="7"/>
      <c r="H77" s="101"/>
      <c r="I77" s="102"/>
      <c r="J77" s="102"/>
      <c r="K77" s="102"/>
      <c r="L77" s="414" t="s">
        <v>479</v>
      </c>
      <c r="M77" s="415"/>
      <c r="N77" s="203">
        <v>0</v>
      </c>
      <c r="O77" s="204">
        <v>0</v>
      </c>
    </row>
    <row r="78" spans="1:14" s="1" customFormat="1" ht="13.5" thickBot="1">
      <c r="A78" s="100"/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</row>
    <row r="79" spans="1:14" s="1" customFormat="1" ht="12.75">
      <c r="A79" s="404" t="s">
        <v>222</v>
      </c>
      <c r="B79" s="406" t="s">
        <v>92</v>
      </c>
      <c r="C79" s="408" t="s">
        <v>93</v>
      </c>
      <c r="D79" s="409"/>
      <c r="E79" s="409"/>
      <c r="F79" s="400"/>
      <c r="G79" s="410" t="s">
        <v>94</v>
      </c>
      <c r="H79" s="392" t="s">
        <v>95</v>
      </c>
      <c r="I79" s="298" t="s">
        <v>224</v>
      </c>
      <c r="J79" s="356"/>
      <c r="K79" s="356"/>
      <c r="L79" s="357"/>
      <c r="M79" s="100"/>
      <c r="N79" s="100"/>
    </row>
    <row r="80" spans="1:14" s="1" customFormat="1" ht="18.75" thickBot="1">
      <c r="A80" s="405"/>
      <c r="B80" s="407"/>
      <c r="C80" s="135" t="s">
        <v>96</v>
      </c>
      <c r="D80" s="136" t="s">
        <v>97</v>
      </c>
      <c r="E80" s="136" t="s">
        <v>98</v>
      </c>
      <c r="F80" s="137" t="s">
        <v>99</v>
      </c>
      <c r="G80" s="411"/>
      <c r="H80" s="393"/>
      <c r="I80" s="170" t="s">
        <v>100</v>
      </c>
      <c r="J80" s="136" t="s">
        <v>97</v>
      </c>
      <c r="K80" s="136" t="s">
        <v>98</v>
      </c>
      <c r="L80" s="137" t="s">
        <v>225</v>
      </c>
      <c r="M80" s="100"/>
      <c r="N80" s="100"/>
    </row>
    <row r="81" spans="1:14" s="1" customFormat="1" ht="12.75">
      <c r="A81" s="138" t="s">
        <v>101</v>
      </c>
      <c r="B81" s="139">
        <v>0</v>
      </c>
      <c r="C81" s="140" t="s">
        <v>102</v>
      </c>
      <c r="D81" s="141" t="s">
        <v>102</v>
      </c>
      <c r="E81" s="141" t="s">
        <v>102</v>
      </c>
      <c r="F81" s="142" t="s">
        <v>102</v>
      </c>
      <c r="G81" s="143">
        <v>1269</v>
      </c>
      <c r="H81" s="144" t="s">
        <v>102</v>
      </c>
      <c r="I81" s="141" t="s">
        <v>102</v>
      </c>
      <c r="J81" s="141" t="s">
        <v>102</v>
      </c>
      <c r="K81" s="141" t="s">
        <v>102</v>
      </c>
      <c r="L81" s="142" t="s">
        <v>102</v>
      </c>
      <c r="M81" s="100"/>
      <c r="N81" s="100"/>
    </row>
    <row r="82" spans="1:14" s="1" customFormat="1" ht="12.75">
      <c r="A82" s="145" t="s">
        <v>103</v>
      </c>
      <c r="B82" s="146"/>
      <c r="C82" s="147">
        <v>0</v>
      </c>
      <c r="D82" s="148">
        <v>0</v>
      </c>
      <c r="E82" s="148">
        <v>0</v>
      </c>
      <c r="F82" s="149">
        <v>0</v>
      </c>
      <c r="G82" s="150"/>
      <c r="H82" s="151">
        <f>+G82-F82</f>
        <v>0</v>
      </c>
      <c r="I82" s="148">
        <v>0</v>
      </c>
      <c r="J82" s="148">
        <v>22</v>
      </c>
      <c r="K82" s="148">
        <v>22</v>
      </c>
      <c r="L82" s="149">
        <f>+I82+J82-K82</f>
        <v>0</v>
      </c>
      <c r="M82" s="100"/>
      <c r="N82" s="100"/>
    </row>
    <row r="83" spans="1:14" s="1" customFormat="1" ht="12.75">
      <c r="A83" s="145" t="s">
        <v>104</v>
      </c>
      <c r="B83" s="146"/>
      <c r="C83" s="147">
        <v>0</v>
      </c>
      <c r="D83" s="148">
        <v>0</v>
      </c>
      <c r="E83" s="148">
        <v>0</v>
      </c>
      <c r="F83" s="149">
        <v>0</v>
      </c>
      <c r="G83" s="150"/>
      <c r="H83" s="151">
        <f>+G83-F83</f>
        <v>0</v>
      </c>
      <c r="I83" s="148">
        <v>0</v>
      </c>
      <c r="J83" s="148">
        <v>88</v>
      </c>
      <c r="K83" s="148">
        <v>88</v>
      </c>
      <c r="L83" s="149">
        <f>+I83+J83-K83</f>
        <v>0</v>
      </c>
      <c r="M83" s="100"/>
      <c r="N83" s="100"/>
    </row>
    <row r="84" spans="1:14" s="1" customFormat="1" ht="12.75">
      <c r="A84" s="145" t="s">
        <v>223</v>
      </c>
      <c r="B84" s="146"/>
      <c r="C84" s="147">
        <v>0</v>
      </c>
      <c r="D84" s="148">
        <v>592</v>
      </c>
      <c r="E84" s="148">
        <v>401</v>
      </c>
      <c r="F84" s="149">
        <v>191</v>
      </c>
      <c r="G84" s="150">
        <v>191</v>
      </c>
      <c r="H84" s="151">
        <f>+G84-F84</f>
        <v>0</v>
      </c>
      <c r="I84" s="153">
        <v>191</v>
      </c>
      <c r="J84" s="153">
        <v>252</v>
      </c>
      <c r="K84" s="153">
        <v>216</v>
      </c>
      <c r="L84" s="149">
        <f>+I84+J84-K84</f>
        <v>227</v>
      </c>
      <c r="M84" s="100"/>
      <c r="N84" s="100"/>
    </row>
    <row r="85" spans="1:14" s="1" customFormat="1" ht="12.75">
      <c r="A85" s="145" t="s">
        <v>105</v>
      </c>
      <c r="B85" s="146"/>
      <c r="C85" s="171" t="s">
        <v>102</v>
      </c>
      <c r="D85" s="141" t="s">
        <v>102</v>
      </c>
      <c r="E85" s="172" t="s">
        <v>102</v>
      </c>
      <c r="F85" s="173" t="s">
        <v>102</v>
      </c>
      <c r="G85" s="150">
        <v>1077</v>
      </c>
      <c r="H85" s="171" t="s">
        <v>102</v>
      </c>
      <c r="I85" s="141" t="s">
        <v>102</v>
      </c>
      <c r="J85" s="172" t="s">
        <v>102</v>
      </c>
      <c r="K85" s="173" t="s">
        <v>102</v>
      </c>
      <c r="L85" s="174">
        <v>0</v>
      </c>
      <c r="M85" s="100"/>
      <c r="N85" s="100"/>
    </row>
    <row r="86" spans="1:14" s="1" customFormat="1" ht="13.5" thickBot="1">
      <c r="A86" s="154" t="s">
        <v>106</v>
      </c>
      <c r="B86" s="155">
        <v>0</v>
      </c>
      <c r="C86" s="156">
        <v>0</v>
      </c>
      <c r="D86" s="157">
        <v>240</v>
      </c>
      <c r="E86" s="157">
        <v>110</v>
      </c>
      <c r="F86" s="158">
        <v>130</v>
      </c>
      <c r="G86" s="159">
        <v>119</v>
      </c>
      <c r="H86" s="160">
        <f>+G86-F86</f>
        <v>-11</v>
      </c>
      <c r="I86" s="157">
        <v>130</v>
      </c>
      <c r="J86" s="157">
        <v>148</v>
      </c>
      <c r="K86" s="157">
        <v>196</v>
      </c>
      <c r="L86" s="158">
        <f>+I86+J86-K86</f>
        <v>82</v>
      </c>
      <c r="M86" s="100"/>
      <c r="N86" s="100"/>
    </row>
    <row r="87" spans="1:14" s="1" customFormat="1" ht="12.75">
      <c r="A87" s="100"/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</row>
    <row r="88" spans="1:14" s="1" customFormat="1" ht="12.75">
      <c r="A88" s="100"/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</row>
    <row r="89" spans="1:14" s="1" customFormat="1" ht="12.75">
      <c r="A89" s="100"/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</row>
    <row r="90" spans="1:12" s="1" customFormat="1" ht="12.75">
      <c r="A90" s="101"/>
      <c r="B90" s="102"/>
      <c r="C90" s="102"/>
      <c r="D90" s="102"/>
      <c r="E90" s="2"/>
      <c r="F90" s="7"/>
      <c r="G90" s="7"/>
      <c r="H90" s="101"/>
      <c r="I90" s="102"/>
      <c r="J90" s="102"/>
      <c r="K90" s="102"/>
      <c r="L90" s="2"/>
    </row>
    <row r="91" ht="13.5" thickBot="1"/>
    <row r="92" spans="1:12" ht="12.75">
      <c r="A92" s="401" t="s">
        <v>107</v>
      </c>
      <c r="B92" s="341" t="s">
        <v>8</v>
      </c>
      <c r="C92" s="341" t="s">
        <v>108</v>
      </c>
      <c r="D92" s="383"/>
      <c r="E92" s="383"/>
      <c r="F92" s="383"/>
      <c r="G92" s="383"/>
      <c r="H92" s="384"/>
      <c r="I92" s="105"/>
      <c r="J92" s="374" t="s">
        <v>64</v>
      </c>
      <c r="K92" s="319"/>
      <c r="L92" s="375"/>
    </row>
    <row r="93" spans="1:12" ht="13.5" thickBot="1">
      <c r="A93" s="402"/>
      <c r="B93" s="403"/>
      <c r="C93" s="161" t="s">
        <v>109</v>
      </c>
      <c r="D93" s="162" t="s">
        <v>110</v>
      </c>
      <c r="E93" s="162" t="s">
        <v>111</v>
      </c>
      <c r="F93" s="162" t="s">
        <v>112</v>
      </c>
      <c r="G93" s="163" t="s">
        <v>113</v>
      </c>
      <c r="H93" s="164" t="s">
        <v>90</v>
      </c>
      <c r="I93" s="105"/>
      <c r="J93" s="106"/>
      <c r="K93" s="107" t="s">
        <v>65</v>
      </c>
      <c r="L93" s="108" t="s">
        <v>66</v>
      </c>
    </row>
    <row r="94" spans="1:12" ht="12.75">
      <c r="A94" s="165" t="s">
        <v>114</v>
      </c>
      <c r="B94" s="146">
        <v>390.85</v>
      </c>
      <c r="C94" s="148"/>
      <c r="D94" s="148"/>
      <c r="E94" s="148"/>
      <c r="F94" s="148"/>
      <c r="G94" s="146"/>
      <c r="H94" s="149">
        <v>391</v>
      </c>
      <c r="I94" s="105"/>
      <c r="J94" s="109">
        <v>2004</v>
      </c>
      <c r="K94" s="110">
        <v>7378</v>
      </c>
      <c r="L94" s="111">
        <f>+G27</f>
        <v>7378</v>
      </c>
    </row>
    <row r="95" spans="1:12" ht="13.5" thickBot="1">
      <c r="A95" s="166" t="s">
        <v>115</v>
      </c>
      <c r="B95" s="155">
        <v>1137.47</v>
      </c>
      <c r="C95" s="157"/>
      <c r="D95" s="157"/>
      <c r="E95" s="157"/>
      <c r="F95" s="157"/>
      <c r="G95" s="155"/>
      <c r="H95" s="158">
        <v>1137</v>
      </c>
      <c r="I95" s="105"/>
      <c r="J95" s="112">
        <v>2005</v>
      </c>
      <c r="K95" s="113">
        <f>+L27</f>
        <v>7398</v>
      </c>
      <c r="L95" s="114"/>
    </row>
    <row r="96" ht="12.75" customHeight="1"/>
    <row r="97" ht="13.5" thickBot="1"/>
    <row r="98" spans="1:10" ht="21" customHeight="1">
      <c r="A98" s="376" t="s">
        <v>67</v>
      </c>
      <c r="B98" s="378" t="s">
        <v>68</v>
      </c>
      <c r="C98" s="379"/>
      <c r="D98" s="380"/>
      <c r="E98" s="378" t="s">
        <v>69</v>
      </c>
      <c r="F98" s="379"/>
      <c r="G98" s="381"/>
      <c r="H98" s="382" t="s">
        <v>70</v>
      </c>
      <c r="I98" s="379"/>
      <c r="J98" s="381"/>
    </row>
    <row r="99" spans="1:10" ht="12.75">
      <c r="A99" s="377"/>
      <c r="B99" s="115">
        <v>2003</v>
      </c>
      <c r="C99" s="115">
        <v>2004</v>
      </c>
      <c r="D99" s="115" t="s">
        <v>71</v>
      </c>
      <c r="E99" s="115">
        <v>2003</v>
      </c>
      <c r="F99" s="115">
        <v>2004</v>
      </c>
      <c r="G99" s="116" t="s">
        <v>71</v>
      </c>
      <c r="H99" s="117">
        <v>2003</v>
      </c>
      <c r="I99" s="115">
        <v>2004</v>
      </c>
      <c r="J99" s="116" t="s">
        <v>71</v>
      </c>
    </row>
    <row r="100" spans="1:10" ht="18.75">
      <c r="A100" s="118" t="s">
        <v>72</v>
      </c>
      <c r="B100" s="119">
        <v>3</v>
      </c>
      <c r="C100" s="119">
        <v>5</v>
      </c>
      <c r="D100" s="119">
        <f>+C100-B100</f>
        <v>2</v>
      </c>
      <c r="E100" s="119">
        <v>3</v>
      </c>
      <c r="F100" s="119">
        <v>5</v>
      </c>
      <c r="G100" s="120">
        <f>+F100-E100</f>
        <v>2</v>
      </c>
      <c r="H100" s="121">
        <v>19361</v>
      </c>
      <c r="I100" s="122">
        <v>15005</v>
      </c>
      <c r="J100" s="123">
        <f>+I100-H100</f>
        <v>-4356</v>
      </c>
    </row>
    <row r="101" spans="1:10" ht="12.75">
      <c r="A101" s="118" t="s">
        <v>141</v>
      </c>
      <c r="B101" s="119">
        <v>8.8</v>
      </c>
      <c r="C101" s="119">
        <v>10</v>
      </c>
      <c r="D101" s="119">
        <f aca="true" t="shared" si="12" ref="D101:D110">+C101-B101</f>
        <v>1.1999999999999993</v>
      </c>
      <c r="E101" s="119">
        <v>9</v>
      </c>
      <c r="F101" s="119">
        <v>10</v>
      </c>
      <c r="G101" s="120">
        <f aca="true" t="shared" si="13" ref="G101:G110">+F101-E101</f>
        <v>1</v>
      </c>
      <c r="H101" s="121">
        <v>17289</v>
      </c>
      <c r="I101" s="124">
        <v>13943</v>
      </c>
      <c r="J101" s="123">
        <f aca="true" t="shared" si="14" ref="J101:J110">+I101-H101</f>
        <v>-3346</v>
      </c>
    </row>
    <row r="102" spans="1:10" ht="12.75">
      <c r="A102" s="118" t="s">
        <v>74</v>
      </c>
      <c r="B102" s="119">
        <v>0</v>
      </c>
      <c r="C102" s="119">
        <v>0</v>
      </c>
      <c r="D102" s="119">
        <f t="shared" si="12"/>
        <v>0</v>
      </c>
      <c r="E102" s="119">
        <v>0</v>
      </c>
      <c r="F102" s="119">
        <v>0</v>
      </c>
      <c r="G102" s="120">
        <f t="shared" si="13"/>
        <v>0</v>
      </c>
      <c r="H102" s="121"/>
      <c r="I102" s="124">
        <v>0</v>
      </c>
      <c r="J102" s="123">
        <f t="shared" si="14"/>
        <v>0</v>
      </c>
    </row>
    <row r="103" spans="1:10" ht="12.75">
      <c r="A103" s="118" t="s">
        <v>75</v>
      </c>
      <c r="B103" s="119">
        <v>13.1</v>
      </c>
      <c r="C103" s="119">
        <v>14</v>
      </c>
      <c r="D103" s="119">
        <f t="shared" si="12"/>
        <v>0.9000000000000004</v>
      </c>
      <c r="E103" s="119">
        <v>13</v>
      </c>
      <c r="F103" s="119">
        <v>14</v>
      </c>
      <c r="G103" s="120">
        <f t="shared" si="13"/>
        <v>1</v>
      </c>
      <c r="H103" s="121">
        <v>13586</v>
      </c>
      <c r="I103" s="124">
        <v>13131</v>
      </c>
      <c r="J103" s="123">
        <f t="shared" si="14"/>
        <v>-455</v>
      </c>
    </row>
    <row r="104" spans="1:10" ht="12.75">
      <c r="A104" s="118" t="s">
        <v>142</v>
      </c>
      <c r="B104" s="119">
        <v>0</v>
      </c>
      <c r="C104" s="119">
        <v>0</v>
      </c>
      <c r="D104" s="119">
        <f t="shared" si="12"/>
        <v>0</v>
      </c>
      <c r="E104" s="119">
        <v>0</v>
      </c>
      <c r="F104" s="119">
        <v>0</v>
      </c>
      <c r="G104" s="120">
        <f t="shared" si="13"/>
        <v>0</v>
      </c>
      <c r="H104" s="121">
        <v>0</v>
      </c>
      <c r="I104" s="124">
        <v>0</v>
      </c>
      <c r="J104" s="123">
        <f t="shared" si="14"/>
        <v>0</v>
      </c>
    </row>
    <row r="105" spans="1:10" ht="12.75">
      <c r="A105" s="118" t="s">
        <v>77</v>
      </c>
      <c r="B105" s="119">
        <v>0</v>
      </c>
      <c r="C105" s="119">
        <v>0</v>
      </c>
      <c r="D105" s="119">
        <f t="shared" si="12"/>
        <v>0</v>
      </c>
      <c r="E105" s="119">
        <v>0</v>
      </c>
      <c r="F105" s="119">
        <v>0</v>
      </c>
      <c r="G105" s="120">
        <f t="shared" si="13"/>
        <v>0</v>
      </c>
      <c r="H105" s="121">
        <v>0</v>
      </c>
      <c r="I105" s="124">
        <v>0</v>
      </c>
      <c r="J105" s="123">
        <f t="shared" si="14"/>
        <v>0</v>
      </c>
    </row>
    <row r="106" spans="1:10" ht="12.75">
      <c r="A106" s="118" t="s">
        <v>78</v>
      </c>
      <c r="B106" s="119">
        <v>1.8</v>
      </c>
      <c r="C106" s="119">
        <v>1</v>
      </c>
      <c r="D106" s="119">
        <f t="shared" si="12"/>
        <v>-0.8</v>
      </c>
      <c r="E106" s="119">
        <v>2</v>
      </c>
      <c r="F106" s="119">
        <v>1</v>
      </c>
      <c r="G106" s="120">
        <f t="shared" si="13"/>
        <v>-1</v>
      </c>
      <c r="H106" s="121">
        <v>9416</v>
      </c>
      <c r="I106" s="124">
        <v>15450</v>
      </c>
      <c r="J106" s="123">
        <f t="shared" si="14"/>
        <v>6034</v>
      </c>
    </row>
    <row r="107" spans="1:10" ht="12.75">
      <c r="A107" s="118" t="s">
        <v>79</v>
      </c>
      <c r="B107" s="119">
        <v>0</v>
      </c>
      <c r="C107" s="119">
        <v>0</v>
      </c>
      <c r="D107" s="119">
        <f t="shared" si="12"/>
        <v>0</v>
      </c>
      <c r="E107" s="119">
        <v>0</v>
      </c>
      <c r="F107" s="119">
        <v>0</v>
      </c>
      <c r="G107" s="120">
        <f t="shared" si="13"/>
        <v>0</v>
      </c>
      <c r="H107" s="121">
        <v>0</v>
      </c>
      <c r="I107" s="124">
        <v>0</v>
      </c>
      <c r="J107" s="123">
        <f t="shared" si="14"/>
        <v>0</v>
      </c>
    </row>
    <row r="108" spans="1:10" ht="12.75">
      <c r="A108" s="118" t="s">
        <v>80</v>
      </c>
      <c r="B108" s="119">
        <v>1</v>
      </c>
      <c r="C108" s="119">
        <v>1</v>
      </c>
      <c r="D108" s="119">
        <f t="shared" si="12"/>
        <v>0</v>
      </c>
      <c r="E108" s="119">
        <v>1</v>
      </c>
      <c r="F108" s="119">
        <v>1</v>
      </c>
      <c r="G108" s="120">
        <f t="shared" si="13"/>
        <v>0</v>
      </c>
      <c r="H108" s="121">
        <v>14125</v>
      </c>
      <c r="I108" s="124">
        <v>17675</v>
      </c>
      <c r="J108" s="123">
        <f t="shared" si="14"/>
        <v>3550</v>
      </c>
    </row>
    <row r="109" spans="1:10" ht="12.75">
      <c r="A109" s="118" t="s">
        <v>81</v>
      </c>
      <c r="B109" s="119">
        <v>17.8</v>
      </c>
      <c r="C109" s="119">
        <v>19</v>
      </c>
      <c r="D109" s="119">
        <f t="shared" si="12"/>
        <v>1.1999999999999993</v>
      </c>
      <c r="E109" s="119">
        <v>18</v>
      </c>
      <c r="F109" s="119">
        <v>19</v>
      </c>
      <c r="G109" s="120">
        <f t="shared" si="13"/>
        <v>1</v>
      </c>
      <c r="H109" s="121">
        <v>11122</v>
      </c>
      <c r="I109" s="124">
        <v>10331</v>
      </c>
      <c r="J109" s="123">
        <f t="shared" si="14"/>
        <v>-791</v>
      </c>
    </row>
    <row r="110" spans="1:10" ht="13.5" thickBot="1">
      <c r="A110" s="125" t="s">
        <v>8</v>
      </c>
      <c r="B110" s="126">
        <v>45.5</v>
      </c>
      <c r="C110" s="126">
        <v>50</v>
      </c>
      <c r="D110" s="126">
        <f t="shared" si="12"/>
        <v>4.5</v>
      </c>
      <c r="E110" s="126">
        <v>46</v>
      </c>
      <c r="F110" s="126">
        <v>50</v>
      </c>
      <c r="G110" s="127">
        <f t="shared" si="13"/>
        <v>4</v>
      </c>
      <c r="H110" s="128">
        <v>13351</v>
      </c>
      <c r="I110" s="129">
        <v>12297</v>
      </c>
      <c r="J110" s="130">
        <f t="shared" si="14"/>
        <v>-1054</v>
      </c>
    </row>
    <row r="111" ht="13.5" thickBot="1"/>
    <row r="112" spans="1:16" ht="12.75">
      <c r="A112" s="394" t="s">
        <v>82</v>
      </c>
      <c r="B112" s="395"/>
      <c r="C112" s="396"/>
      <c r="D112" s="105"/>
      <c r="E112" s="394" t="s">
        <v>83</v>
      </c>
      <c r="F112" s="395"/>
      <c r="G112" s="396"/>
      <c r="H112"/>
      <c r="I112"/>
      <c r="J112"/>
      <c r="K112"/>
      <c r="L112"/>
      <c r="M112"/>
      <c r="N112"/>
      <c r="O112"/>
      <c r="P112"/>
    </row>
    <row r="113" spans="1:16" ht="13.5" thickBot="1">
      <c r="A113" s="106" t="s">
        <v>84</v>
      </c>
      <c r="B113" s="107" t="s">
        <v>85</v>
      </c>
      <c r="C113" s="108" t="s">
        <v>66</v>
      </c>
      <c r="D113" s="105"/>
      <c r="E113" s="106"/>
      <c r="F113" s="397" t="s">
        <v>86</v>
      </c>
      <c r="G113" s="398"/>
      <c r="H113"/>
      <c r="I113"/>
      <c r="J113"/>
      <c r="K113"/>
      <c r="L113"/>
      <c r="M113"/>
      <c r="N113"/>
      <c r="O113"/>
      <c r="P113"/>
    </row>
    <row r="114" spans="1:16" ht="12.75">
      <c r="A114" s="109">
        <v>2004</v>
      </c>
      <c r="B114" s="110">
        <v>46</v>
      </c>
      <c r="C114" s="111">
        <v>50</v>
      </c>
      <c r="D114" s="105"/>
      <c r="E114" s="109">
        <v>2004</v>
      </c>
      <c r="F114" s="399">
        <v>81</v>
      </c>
      <c r="G114" s="400"/>
      <c r="H114"/>
      <c r="I114"/>
      <c r="J114"/>
      <c r="K114"/>
      <c r="L114"/>
      <c r="M114"/>
      <c r="N114"/>
      <c r="O114"/>
      <c r="P114"/>
    </row>
    <row r="115" spans="1:16" ht="13.5" thickBot="1">
      <c r="A115" s="112">
        <v>2005</v>
      </c>
      <c r="B115" s="113">
        <v>48</v>
      </c>
      <c r="C115" s="168" t="s">
        <v>221</v>
      </c>
      <c r="D115" s="105"/>
      <c r="E115" s="112">
        <v>2005</v>
      </c>
      <c r="F115" s="385">
        <v>81</v>
      </c>
      <c r="G115" s="386"/>
      <c r="H115"/>
      <c r="I115"/>
      <c r="J115"/>
      <c r="K115"/>
      <c r="L115"/>
      <c r="M115"/>
      <c r="N115"/>
      <c r="O115"/>
      <c r="P115"/>
    </row>
  </sheetData>
  <mergeCells count="123">
    <mergeCell ref="A92:A93"/>
    <mergeCell ref="B92:B93"/>
    <mergeCell ref="C92:H92"/>
    <mergeCell ref="A79:A80"/>
    <mergeCell ref="B79:B80"/>
    <mergeCell ref="H79:H80"/>
    <mergeCell ref="N73:N74"/>
    <mergeCell ref="O73:O74"/>
    <mergeCell ref="J92:L92"/>
    <mergeCell ref="C79:F79"/>
    <mergeCell ref="G79:G80"/>
    <mergeCell ref="J73:J75"/>
    <mergeCell ref="L73:M74"/>
    <mergeCell ref="I79:L79"/>
    <mergeCell ref="L76:M76"/>
    <mergeCell ref="L77:M77"/>
    <mergeCell ref="A73:A75"/>
    <mergeCell ref="B73:B75"/>
    <mergeCell ref="C73:I73"/>
    <mergeCell ref="C74:C75"/>
    <mergeCell ref="D74:I74"/>
    <mergeCell ref="C69:D69"/>
    <mergeCell ref="F69:G69"/>
    <mergeCell ref="I69:K69"/>
    <mergeCell ref="F70:G70"/>
    <mergeCell ref="C67:D67"/>
    <mergeCell ref="F67:G67"/>
    <mergeCell ref="I67:K67"/>
    <mergeCell ref="C68:D68"/>
    <mergeCell ref="F68:G68"/>
    <mergeCell ref="I68:K68"/>
    <mergeCell ref="C65:D65"/>
    <mergeCell ref="F65:G65"/>
    <mergeCell ref="I65:K65"/>
    <mergeCell ref="C66:D66"/>
    <mergeCell ref="F66:G66"/>
    <mergeCell ref="I66:K66"/>
    <mergeCell ref="A63:E63"/>
    <mergeCell ref="F63:L63"/>
    <mergeCell ref="C64:D64"/>
    <mergeCell ref="F64:G64"/>
    <mergeCell ref="I64:K64"/>
    <mergeCell ref="F114:G114"/>
    <mergeCell ref="F115:G115"/>
    <mergeCell ref="H98:J98"/>
    <mergeCell ref="A112:C112"/>
    <mergeCell ref="E112:G112"/>
    <mergeCell ref="F113:G113"/>
    <mergeCell ref="A98:A99"/>
    <mergeCell ref="B98:D98"/>
    <mergeCell ref="E98:G98"/>
    <mergeCell ref="A59:B59"/>
    <mergeCell ref="D59:F59"/>
    <mergeCell ref="H59:K59"/>
    <mergeCell ref="A60:B60"/>
    <mergeCell ref="D60:F60"/>
    <mergeCell ref="H60:K60"/>
    <mergeCell ref="A57:B57"/>
    <mergeCell ref="D57:F57"/>
    <mergeCell ref="H57:K57"/>
    <mergeCell ref="A58:B58"/>
    <mergeCell ref="D58:F58"/>
    <mergeCell ref="H58:K58"/>
    <mergeCell ref="A55:B55"/>
    <mergeCell ref="D55:F55"/>
    <mergeCell ref="H55:K55"/>
    <mergeCell ref="A56:B56"/>
    <mergeCell ref="D56:F56"/>
    <mergeCell ref="H56:K56"/>
    <mergeCell ref="A53:B53"/>
    <mergeCell ref="D53:F53"/>
    <mergeCell ref="H53:K53"/>
    <mergeCell ref="A54:B54"/>
    <mergeCell ref="D54:F54"/>
    <mergeCell ref="H54:K54"/>
    <mergeCell ref="L50:L51"/>
    <mergeCell ref="A52:B52"/>
    <mergeCell ref="D52:F52"/>
    <mergeCell ref="H52:K52"/>
    <mergeCell ref="A48:B48"/>
    <mergeCell ref="D48:F48"/>
    <mergeCell ref="H48:K48"/>
    <mergeCell ref="A50:B51"/>
    <mergeCell ref="C50:C51"/>
    <mergeCell ref="D50:F51"/>
    <mergeCell ref="G50:G51"/>
    <mergeCell ref="H50:K51"/>
    <mergeCell ref="A46:B46"/>
    <mergeCell ref="D46:F46"/>
    <mergeCell ref="H46:K46"/>
    <mergeCell ref="A47:B47"/>
    <mergeCell ref="D47:F47"/>
    <mergeCell ref="H47:K47"/>
    <mergeCell ref="A44:B44"/>
    <mergeCell ref="D44:F44"/>
    <mergeCell ref="H44:K44"/>
    <mergeCell ref="A45:B45"/>
    <mergeCell ref="D45:F45"/>
    <mergeCell ref="H45:K45"/>
    <mergeCell ref="A42:B42"/>
    <mergeCell ref="D42:F42"/>
    <mergeCell ref="H42:K42"/>
    <mergeCell ref="A43:B43"/>
    <mergeCell ref="D43:F43"/>
    <mergeCell ref="H43:K43"/>
    <mergeCell ref="H39:K40"/>
    <mergeCell ref="L39:L40"/>
    <mergeCell ref="A41:B41"/>
    <mergeCell ref="D41:F41"/>
    <mergeCell ref="H41:K41"/>
    <mergeCell ref="A39:B40"/>
    <mergeCell ref="C39:C40"/>
    <mergeCell ref="D39:F40"/>
    <mergeCell ref="G39:G40"/>
    <mergeCell ref="B36:D36"/>
    <mergeCell ref="E36:G36"/>
    <mergeCell ref="J36:L36"/>
    <mergeCell ref="B37:D37"/>
    <mergeCell ref="E37:G37"/>
    <mergeCell ref="A3:A6"/>
    <mergeCell ref="B3:N3"/>
    <mergeCell ref="H4:I4"/>
    <mergeCell ref="M4:N4"/>
  </mergeCells>
  <printOptions horizontalCentered="1"/>
  <pageMargins left="0.15748031496062992" right="0.15748031496062992" top="0.5905511811023623" bottom="0.15748031496062992" header="0.35433070866141736" footer="0.15748031496062992"/>
  <pageSetup horizontalDpi="600" verticalDpi="600" orientation="portrait" paperSize="9" scale="64" r:id="rId1"/>
  <headerFooter alignWithMargins="0">
    <oddFooter>&amp;C&amp;P</oddFooter>
  </headerFooter>
  <rowBreaks count="1" manualBreakCount="1">
    <brk id="72" max="1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P112"/>
  <sheetViews>
    <sheetView view="pageBreakPreview" zoomScale="75" zoomScaleNormal="90" zoomScaleSheetLayoutView="75" workbookViewId="0" topLeftCell="A91">
      <selection activeCell="M2" sqref="M2"/>
    </sheetView>
  </sheetViews>
  <sheetFormatPr defaultColWidth="9.00390625" defaultRowHeight="12.75"/>
  <cols>
    <col min="1" max="1" width="28.125" style="10" customWidth="1"/>
    <col min="2" max="6" width="9.75390625" style="11" customWidth="1"/>
    <col min="7" max="7" width="11.00390625" style="11" customWidth="1"/>
    <col min="8" max="8" width="8.125" style="11" customWidth="1"/>
    <col min="9" max="9" width="8.875" style="10" customWidth="1"/>
    <col min="10" max="10" width="9.125" style="10" customWidth="1"/>
    <col min="11" max="11" width="9.875" style="10" bestFit="1" customWidth="1"/>
    <col min="12" max="16" width="9.125" style="10" customWidth="1"/>
  </cols>
  <sheetData>
    <row r="1" spans="12:14" ht="15.75">
      <c r="L1" s="12"/>
      <c r="N1" s="13"/>
    </row>
    <row r="2" spans="1:14" ht="16.5" thickBot="1">
      <c r="A2" s="14"/>
      <c r="B2" s="15"/>
      <c r="C2" s="15"/>
      <c r="D2" s="15"/>
      <c r="E2" s="15"/>
      <c r="F2" s="15"/>
      <c r="G2" s="15"/>
      <c r="H2" s="15"/>
      <c r="L2" s="12"/>
      <c r="N2" s="13"/>
    </row>
    <row r="3" spans="1:14" ht="24" customHeight="1" thickBot="1">
      <c r="A3" s="282" t="s">
        <v>0</v>
      </c>
      <c r="B3" s="279" t="s">
        <v>494</v>
      </c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8"/>
    </row>
    <row r="4" spans="1:14" ht="12.75">
      <c r="A4" s="281"/>
      <c r="B4" s="16" t="s">
        <v>1</v>
      </c>
      <c r="C4" s="17"/>
      <c r="D4" s="18"/>
      <c r="E4" s="16" t="s">
        <v>2</v>
      </c>
      <c r="F4" s="17"/>
      <c r="G4" s="18"/>
      <c r="H4" s="298" t="s">
        <v>3</v>
      </c>
      <c r="I4" s="299"/>
      <c r="J4" s="17" t="s">
        <v>4</v>
      </c>
      <c r="K4" s="19"/>
      <c r="L4" s="18"/>
      <c r="M4" s="298" t="s">
        <v>5</v>
      </c>
      <c r="N4" s="300"/>
    </row>
    <row r="5" spans="1:14" ht="12.75">
      <c r="A5" s="281"/>
      <c r="B5" s="20" t="s">
        <v>6</v>
      </c>
      <c r="C5" s="21" t="s">
        <v>7</v>
      </c>
      <c r="D5" s="22" t="s">
        <v>8</v>
      </c>
      <c r="E5" s="20" t="s">
        <v>6</v>
      </c>
      <c r="F5" s="21" t="s">
        <v>7</v>
      </c>
      <c r="G5" s="22" t="s">
        <v>8</v>
      </c>
      <c r="H5" s="23" t="s">
        <v>8</v>
      </c>
      <c r="I5" s="23" t="s">
        <v>9</v>
      </c>
      <c r="J5" s="24" t="s">
        <v>6</v>
      </c>
      <c r="K5" s="21" t="s">
        <v>7</v>
      </c>
      <c r="L5" s="22" t="s">
        <v>8</v>
      </c>
      <c r="M5" s="23" t="s">
        <v>8</v>
      </c>
      <c r="N5" s="22" t="s">
        <v>9</v>
      </c>
    </row>
    <row r="6" spans="1:14" ht="13.5" thickBot="1">
      <c r="A6" s="278"/>
      <c r="B6" s="25" t="s">
        <v>10</v>
      </c>
      <c r="C6" s="26" t="s">
        <v>10</v>
      </c>
      <c r="D6" s="27"/>
      <c r="E6" s="25" t="s">
        <v>10</v>
      </c>
      <c r="F6" s="26" t="s">
        <v>10</v>
      </c>
      <c r="G6" s="27"/>
      <c r="H6" s="28" t="s">
        <v>11</v>
      </c>
      <c r="I6" s="29" t="s">
        <v>12</v>
      </c>
      <c r="J6" s="30" t="s">
        <v>10</v>
      </c>
      <c r="K6" s="26" t="s">
        <v>10</v>
      </c>
      <c r="L6" s="27"/>
      <c r="M6" s="28" t="s">
        <v>11</v>
      </c>
      <c r="N6" s="27" t="s">
        <v>12</v>
      </c>
    </row>
    <row r="7" spans="1:14" ht="13.5" customHeight="1" thickTop="1">
      <c r="A7" s="31" t="s">
        <v>13</v>
      </c>
      <c r="B7" s="32"/>
      <c r="C7" s="33"/>
      <c r="D7" s="34"/>
      <c r="E7" s="32"/>
      <c r="F7" s="33"/>
      <c r="G7" s="34"/>
      <c r="H7" s="35"/>
      <c r="I7" s="36"/>
      <c r="J7" s="37"/>
      <c r="K7" s="33"/>
      <c r="L7" s="38"/>
      <c r="M7" s="35"/>
      <c r="N7" s="39"/>
    </row>
    <row r="8" spans="1:14" ht="13.5" customHeight="1">
      <c r="A8" s="40" t="s">
        <v>14</v>
      </c>
      <c r="B8" s="41">
        <v>7257</v>
      </c>
      <c r="C8" s="42"/>
      <c r="D8" s="43">
        <f>SUM(B8:C8)</f>
        <v>7257</v>
      </c>
      <c r="E8" s="41">
        <v>7448</v>
      </c>
      <c r="F8" s="42"/>
      <c r="G8" s="43">
        <f>SUM(E8:F8)</f>
        <v>7448</v>
      </c>
      <c r="H8" s="44">
        <f>+G8-D8</f>
        <v>191</v>
      </c>
      <c r="I8" s="45">
        <f>+G8/D8</f>
        <v>1.0263194157365303</v>
      </c>
      <c r="J8" s="46">
        <v>7567</v>
      </c>
      <c r="K8" s="42"/>
      <c r="L8" s="47">
        <f>SUM(J8:K8)</f>
        <v>7567</v>
      </c>
      <c r="M8" s="44">
        <f>+L8-G8</f>
        <v>119</v>
      </c>
      <c r="N8" s="48">
        <f>+L8/G8</f>
        <v>1.0159774436090225</v>
      </c>
    </row>
    <row r="9" spans="1:14" ht="13.5" customHeight="1">
      <c r="A9" s="40" t="s">
        <v>15</v>
      </c>
      <c r="B9" s="41"/>
      <c r="C9" s="42"/>
      <c r="D9" s="43">
        <f aca="true" t="shared" si="0" ref="D9:D15">SUM(B9:C9)</f>
        <v>0</v>
      </c>
      <c r="E9" s="41"/>
      <c r="F9" s="42"/>
      <c r="G9" s="43">
        <f aca="true" t="shared" si="1" ref="G9:G15">SUM(E9:F9)</f>
        <v>0</v>
      </c>
      <c r="H9" s="44">
        <f aca="true" t="shared" si="2" ref="H9:H35">+G9-D9</f>
        <v>0</v>
      </c>
      <c r="I9" s="45"/>
      <c r="J9" s="46"/>
      <c r="K9" s="42"/>
      <c r="L9" s="47">
        <f aca="true" t="shared" si="3" ref="L9:L15">SUM(J9:K9)</f>
        <v>0</v>
      </c>
      <c r="M9" s="44">
        <f aca="true" t="shared" si="4" ref="M9:M35">+L9-G9</f>
        <v>0</v>
      </c>
      <c r="N9" s="48"/>
    </row>
    <row r="10" spans="1:14" ht="13.5" customHeight="1">
      <c r="A10" s="40" t="s">
        <v>16</v>
      </c>
      <c r="B10" s="41"/>
      <c r="C10" s="42"/>
      <c r="D10" s="43">
        <f t="shared" si="0"/>
        <v>0</v>
      </c>
      <c r="E10" s="41"/>
      <c r="F10" s="42"/>
      <c r="G10" s="43">
        <f t="shared" si="1"/>
        <v>0</v>
      </c>
      <c r="H10" s="44">
        <f t="shared" si="2"/>
        <v>0</v>
      </c>
      <c r="I10" s="45"/>
      <c r="J10" s="46"/>
      <c r="K10" s="42"/>
      <c r="L10" s="47">
        <f t="shared" si="3"/>
        <v>0</v>
      </c>
      <c r="M10" s="44">
        <f t="shared" si="4"/>
        <v>0</v>
      </c>
      <c r="N10" s="48"/>
    </row>
    <row r="11" spans="1:14" ht="13.5" customHeight="1">
      <c r="A11" s="40" t="s">
        <v>17</v>
      </c>
      <c r="B11" s="41">
        <v>44</v>
      </c>
      <c r="C11" s="42"/>
      <c r="D11" s="43">
        <f t="shared" si="0"/>
        <v>44</v>
      </c>
      <c r="E11" s="41">
        <v>17</v>
      </c>
      <c r="F11" s="42"/>
      <c r="G11" s="43">
        <f t="shared" si="1"/>
        <v>17</v>
      </c>
      <c r="H11" s="44">
        <f t="shared" si="2"/>
        <v>-27</v>
      </c>
      <c r="I11" s="45">
        <f aca="true" t="shared" si="5" ref="I11:I35">+G11/D11</f>
        <v>0.38636363636363635</v>
      </c>
      <c r="J11" s="46">
        <v>20</v>
      </c>
      <c r="K11" s="42"/>
      <c r="L11" s="47">
        <f t="shared" si="3"/>
        <v>20</v>
      </c>
      <c r="M11" s="44">
        <f t="shared" si="4"/>
        <v>3</v>
      </c>
      <c r="N11" s="48">
        <f aca="true" t="shared" si="6" ref="N11:N35">+L11/G11</f>
        <v>1.1764705882352942</v>
      </c>
    </row>
    <row r="12" spans="1:14" ht="13.5" customHeight="1">
      <c r="A12" s="49" t="s">
        <v>18</v>
      </c>
      <c r="B12" s="41"/>
      <c r="C12" s="42"/>
      <c r="D12" s="43">
        <f t="shared" si="0"/>
        <v>0</v>
      </c>
      <c r="E12" s="41"/>
      <c r="F12" s="42"/>
      <c r="G12" s="43">
        <f t="shared" si="1"/>
        <v>0</v>
      </c>
      <c r="H12" s="44">
        <f t="shared" si="2"/>
        <v>0</v>
      </c>
      <c r="I12" s="45"/>
      <c r="J12" s="46"/>
      <c r="K12" s="42"/>
      <c r="L12" s="47">
        <f t="shared" si="3"/>
        <v>0</v>
      </c>
      <c r="M12" s="44">
        <f t="shared" si="4"/>
        <v>0</v>
      </c>
      <c r="N12" s="48"/>
    </row>
    <row r="13" spans="1:14" ht="13.5" customHeight="1">
      <c r="A13" s="49" t="s">
        <v>19</v>
      </c>
      <c r="B13" s="41"/>
      <c r="C13" s="42"/>
      <c r="D13" s="43">
        <f t="shared" si="0"/>
        <v>0</v>
      </c>
      <c r="E13" s="41"/>
      <c r="F13" s="42"/>
      <c r="G13" s="43">
        <f t="shared" si="1"/>
        <v>0</v>
      </c>
      <c r="H13" s="44">
        <f t="shared" si="2"/>
        <v>0</v>
      </c>
      <c r="I13" s="45"/>
      <c r="J13" s="46"/>
      <c r="K13" s="42"/>
      <c r="L13" s="47">
        <f t="shared" si="3"/>
        <v>0</v>
      </c>
      <c r="M13" s="44">
        <f t="shared" si="4"/>
        <v>0</v>
      </c>
      <c r="N13" s="48"/>
    </row>
    <row r="14" spans="1:14" ht="23.25" customHeight="1">
      <c r="A14" s="49" t="s">
        <v>20</v>
      </c>
      <c r="B14" s="41"/>
      <c r="C14" s="42"/>
      <c r="D14" s="43">
        <f t="shared" si="0"/>
        <v>0</v>
      </c>
      <c r="E14" s="41"/>
      <c r="F14" s="42"/>
      <c r="G14" s="43">
        <f t="shared" si="1"/>
        <v>0</v>
      </c>
      <c r="H14" s="44">
        <f t="shared" si="2"/>
        <v>0</v>
      </c>
      <c r="I14" s="45"/>
      <c r="J14" s="46"/>
      <c r="K14" s="42"/>
      <c r="L14" s="47">
        <f t="shared" si="3"/>
        <v>0</v>
      </c>
      <c r="M14" s="44">
        <f t="shared" si="4"/>
        <v>0</v>
      </c>
      <c r="N14" s="48"/>
    </row>
    <row r="15" spans="1:14" ht="13.5" customHeight="1" thickBot="1">
      <c r="A15" s="50" t="s">
        <v>21</v>
      </c>
      <c r="B15" s="51">
        <v>10831</v>
      </c>
      <c r="C15" s="52"/>
      <c r="D15" s="43">
        <f t="shared" si="0"/>
        <v>10831</v>
      </c>
      <c r="E15" s="51">
        <v>11170</v>
      </c>
      <c r="F15" s="52"/>
      <c r="G15" s="43">
        <f t="shared" si="1"/>
        <v>11170</v>
      </c>
      <c r="H15" s="53">
        <f t="shared" si="2"/>
        <v>339</v>
      </c>
      <c r="I15" s="54">
        <f t="shared" si="5"/>
        <v>1.0312990490259442</v>
      </c>
      <c r="J15" s="55">
        <v>11808</v>
      </c>
      <c r="K15" s="52"/>
      <c r="L15" s="47">
        <f t="shared" si="3"/>
        <v>11808</v>
      </c>
      <c r="M15" s="53">
        <f t="shared" si="4"/>
        <v>638</v>
      </c>
      <c r="N15" s="56">
        <f t="shared" si="6"/>
        <v>1.057117278424351</v>
      </c>
    </row>
    <row r="16" spans="1:14" ht="13.5" customHeight="1" thickBot="1">
      <c r="A16" s="57" t="s">
        <v>22</v>
      </c>
      <c r="B16" s="58">
        <f aca="true" t="shared" si="7" ref="B16:G16">SUM(B7+B8+B9+B10+B11+B13+B15)</f>
        <v>18132</v>
      </c>
      <c r="C16" s="59">
        <f t="shared" si="7"/>
        <v>0</v>
      </c>
      <c r="D16" s="60">
        <f t="shared" si="7"/>
        <v>18132</v>
      </c>
      <c r="E16" s="58">
        <f t="shared" si="7"/>
        <v>18635</v>
      </c>
      <c r="F16" s="59">
        <f t="shared" si="7"/>
        <v>0</v>
      </c>
      <c r="G16" s="60">
        <f t="shared" si="7"/>
        <v>18635</v>
      </c>
      <c r="H16" s="61">
        <f t="shared" si="2"/>
        <v>503</v>
      </c>
      <c r="I16" s="62">
        <f t="shared" si="5"/>
        <v>1.0277410103684095</v>
      </c>
      <c r="J16" s="63">
        <f>SUM(J7+J8+J9+J10+J11+J13+J15)</f>
        <v>19395</v>
      </c>
      <c r="K16" s="59">
        <f>SUM(K7+K8+K9+K10+K11+K13+K15)</f>
        <v>0</v>
      </c>
      <c r="L16" s="60">
        <f>SUM(L7+L8+L9+L10+L11+L13+L15)</f>
        <v>19395</v>
      </c>
      <c r="M16" s="61">
        <f t="shared" si="4"/>
        <v>760</v>
      </c>
      <c r="N16" s="64">
        <f t="shared" si="6"/>
        <v>1.0407834719613631</v>
      </c>
    </row>
    <row r="17" spans="1:14" ht="13.5" customHeight="1">
      <c r="A17" s="65" t="s">
        <v>23</v>
      </c>
      <c r="B17" s="32">
        <v>3281</v>
      </c>
      <c r="C17" s="33"/>
      <c r="D17" s="43">
        <f aca="true" t="shared" si="8" ref="D17:D34">SUM(B17:C17)</f>
        <v>3281</v>
      </c>
      <c r="E17" s="32">
        <v>3272</v>
      </c>
      <c r="F17" s="33"/>
      <c r="G17" s="34">
        <f>SUM(E17:F17)</f>
        <v>3272</v>
      </c>
      <c r="H17" s="35">
        <f t="shared" si="2"/>
        <v>-9</v>
      </c>
      <c r="I17" s="66">
        <f t="shared" si="5"/>
        <v>0.9972569338616275</v>
      </c>
      <c r="J17" s="37">
        <v>3337</v>
      </c>
      <c r="K17" s="33"/>
      <c r="L17" s="38">
        <f>SUM(J17:K17)</f>
        <v>3337</v>
      </c>
      <c r="M17" s="35">
        <f t="shared" si="4"/>
        <v>65</v>
      </c>
      <c r="N17" s="67">
        <f t="shared" si="6"/>
        <v>1.0198655256723717</v>
      </c>
    </row>
    <row r="18" spans="1:14" ht="21" customHeight="1">
      <c r="A18" s="49" t="s">
        <v>24</v>
      </c>
      <c r="B18" s="32">
        <v>419</v>
      </c>
      <c r="C18" s="33"/>
      <c r="D18" s="43">
        <f t="shared" si="8"/>
        <v>419</v>
      </c>
      <c r="E18" s="32">
        <v>426</v>
      </c>
      <c r="F18" s="33"/>
      <c r="G18" s="34">
        <f aca="true" t="shared" si="9" ref="G18:G34">SUM(E18:F18)</f>
        <v>426</v>
      </c>
      <c r="H18" s="44">
        <f t="shared" si="2"/>
        <v>7</v>
      </c>
      <c r="I18" s="45">
        <f t="shared" si="5"/>
        <v>1.0167064439140812</v>
      </c>
      <c r="J18" s="37">
        <v>400</v>
      </c>
      <c r="K18" s="33"/>
      <c r="L18" s="38">
        <f aca="true" t="shared" si="10" ref="L18:L34">SUM(J18:K18)</f>
        <v>400</v>
      </c>
      <c r="M18" s="44">
        <f t="shared" si="4"/>
        <v>-26</v>
      </c>
      <c r="N18" s="48">
        <f t="shared" si="6"/>
        <v>0.9389671361502347</v>
      </c>
    </row>
    <row r="19" spans="1:14" ht="13.5" customHeight="1">
      <c r="A19" s="40" t="s">
        <v>25</v>
      </c>
      <c r="B19" s="41">
        <v>1736</v>
      </c>
      <c r="C19" s="42"/>
      <c r="D19" s="43">
        <f t="shared" si="8"/>
        <v>1736</v>
      </c>
      <c r="E19" s="41">
        <v>1712</v>
      </c>
      <c r="F19" s="42"/>
      <c r="G19" s="34">
        <f t="shared" si="9"/>
        <v>1712</v>
      </c>
      <c r="H19" s="44">
        <f t="shared" si="2"/>
        <v>-24</v>
      </c>
      <c r="I19" s="45">
        <f t="shared" si="5"/>
        <v>0.9861751152073732</v>
      </c>
      <c r="J19" s="46">
        <v>2070</v>
      </c>
      <c r="K19" s="42"/>
      <c r="L19" s="38">
        <f t="shared" si="10"/>
        <v>2070</v>
      </c>
      <c r="M19" s="44">
        <f t="shared" si="4"/>
        <v>358</v>
      </c>
      <c r="N19" s="48">
        <f t="shared" si="6"/>
        <v>1.2091121495327102</v>
      </c>
    </row>
    <row r="20" spans="1:14" ht="13.5" customHeight="1">
      <c r="A20" s="49" t="s">
        <v>26</v>
      </c>
      <c r="B20" s="41"/>
      <c r="C20" s="42"/>
      <c r="D20" s="43">
        <f t="shared" si="8"/>
        <v>0</v>
      </c>
      <c r="E20" s="41"/>
      <c r="F20" s="42"/>
      <c r="G20" s="34">
        <f t="shared" si="9"/>
        <v>0</v>
      </c>
      <c r="H20" s="44">
        <f t="shared" si="2"/>
        <v>0</v>
      </c>
      <c r="I20" s="45"/>
      <c r="J20" s="46"/>
      <c r="K20" s="42"/>
      <c r="L20" s="38">
        <f t="shared" si="10"/>
        <v>0</v>
      </c>
      <c r="M20" s="44">
        <f t="shared" si="4"/>
        <v>0</v>
      </c>
      <c r="N20" s="48"/>
    </row>
    <row r="21" spans="1:14" ht="13.5" customHeight="1">
      <c r="A21" s="40" t="s">
        <v>27</v>
      </c>
      <c r="B21" s="41"/>
      <c r="C21" s="42"/>
      <c r="D21" s="43">
        <f t="shared" si="8"/>
        <v>0</v>
      </c>
      <c r="E21" s="41"/>
      <c r="F21" s="42"/>
      <c r="G21" s="34">
        <f t="shared" si="9"/>
        <v>0</v>
      </c>
      <c r="H21" s="44">
        <f t="shared" si="2"/>
        <v>0</v>
      </c>
      <c r="I21" s="45"/>
      <c r="J21" s="46"/>
      <c r="K21" s="42"/>
      <c r="L21" s="38">
        <f t="shared" si="10"/>
        <v>0</v>
      </c>
      <c r="M21" s="44">
        <f t="shared" si="4"/>
        <v>0</v>
      </c>
      <c r="N21" s="48"/>
    </row>
    <row r="22" spans="1:14" ht="13.5" customHeight="1">
      <c r="A22" s="40" t="s">
        <v>28</v>
      </c>
      <c r="B22" s="46">
        <v>936</v>
      </c>
      <c r="C22" s="42"/>
      <c r="D22" s="43">
        <f t="shared" si="8"/>
        <v>936</v>
      </c>
      <c r="E22" s="46">
        <v>1074</v>
      </c>
      <c r="F22" s="42"/>
      <c r="G22" s="34">
        <f t="shared" si="9"/>
        <v>1074</v>
      </c>
      <c r="H22" s="44">
        <f t="shared" si="2"/>
        <v>138</v>
      </c>
      <c r="I22" s="45">
        <f t="shared" si="5"/>
        <v>1.1474358974358974</v>
      </c>
      <c r="J22" s="46">
        <v>955</v>
      </c>
      <c r="K22" s="42"/>
      <c r="L22" s="38">
        <f t="shared" si="10"/>
        <v>955</v>
      </c>
      <c r="M22" s="44">
        <f t="shared" si="4"/>
        <v>-119</v>
      </c>
      <c r="N22" s="48">
        <f t="shared" si="6"/>
        <v>0.8891992551210428</v>
      </c>
    </row>
    <row r="23" spans="1:14" ht="13.5" customHeight="1">
      <c r="A23" s="49" t="s">
        <v>29</v>
      </c>
      <c r="B23" s="41">
        <v>398</v>
      </c>
      <c r="C23" s="42"/>
      <c r="D23" s="43">
        <f t="shared" si="8"/>
        <v>398</v>
      </c>
      <c r="E23" s="41">
        <v>317</v>
      </c>
      <c r="F23" s="42"/>
      <c r="G23" s="34">
        <f t="shared" si="9"/>
        <v>317</v>
      </c>
      <c r="H23" s="44">
        <f t="shared" si="2"/>
        <v>-81</v>
      </c>
      <c r="I23" s="45">
        <f t="shared" si="5"/>
        <v>0.7964824120603015</v>
      </c>
      <c r="J23" s="68">
        <v>330</v>
      </c>
      <c r="K23" s="42"/>
      <c r="L23" s="38">
        <f t="shared" si="10"/>
        <v>330</v>
      </c>
      <c r="M23" s="44">
        <f t="shared" si="4"/>
        <v>13</v>
      </c>
      <c r="N23" s="48">
        <f t="shared" si="6"/>
        <v>1.0410094637223974</v>
      </c>
    </row>
    <row r="24" spans="1:14" ht="13.5" customHeight="1">
      <c r="A24" s="40" t="s">
        <v>30</v>
      </c>
      <c r="B24" s="41">
        <v>522</v>
      </c>
      <c r="C24" s="42"/>
      <c r="D24" s="43">
        <f t="shared" si="8"/>
        <v>522</v>
      </c>
      <c r="E24" s="41">
        <v>754</v>
      </c>
      <c r="F24" s="42"/>
      <c r="G24" s="34">
        <f t="shared" si="9"/>
        <v>754</v>
      </c>
      <c r="H24" s="44">
        <f t="shared" si="2"/>
        <v>232</v>
      </c>
      <c r="I24" s="45">
        <f t="shared" si="5"/>
        <v>1.4444444444444444</v>
      </c>
      <c r="J24" s="68">
        <v>625</v>
      </c>
      <c r="K24" s="42"/>
      <c r="L24" s="38">
        <f t="shared" si="10"/>
        <v>625</v>
      </c>
      <c r="M24" s="44">
        <f t="shared" si="4"/>
        <v>-129</v>
      </c>
      <c r="N24" s="48">
        <f t="shared" si="6"/>
        <v>0.8289124668435013</v>
      </c>
    </row>
    <row r="25" spans="1:14" ht="13.5" customHeight="1">
      <c r="A25" s="69" t="s">
        <v>31</v>
      </c>
      <c r="B25" s="46">
        <v>10445</v>
      </c>
      <c r="C25" s="42"/>
      <c r="D25" s="43">
        <f t="shared" si="8"/>
        <v>10445</v>
      </c>
      <c r="E25" s="46">
        <v>10603</v>
      </c>
      <c r="F25" s="42"/>
      <c r="G25" s="34">
        <f t="shared" si="9"/>
        <v>10603</v>
      </c>
      <c r="H25" s="44">
        <f t="shared" si="2"/>
        <v>158</v>
      </c>
      <c r="I25" s="45">
        <f t="shared" si="5"/>
        <v>1.0151268549545236</v>
      </c>
      <c r="J25" s="46">
        <v>10853</v>
      </c>
      <c r="K25" s="42"/>
      <c r="L25" s="38">
        <f t="shared" si="10"/>
        <v>10853</v>
      </c>
      <c r="M25" s="44">
        <f t="shared" si="4"/>
        <v>250</v>
      </c>
      <c r="N25" s="48">
        <f t="shared" si="6"/>
        <v>1.0235782325756861</v>
      </c>
    </row>
    <row r="26" spans="1:14" ht="13.5" customHeight="1">
      <c r="A26" s="49" t="s">
        <v>32</v>
      </c>
      <c r="B26" s="41">
        <v>7609</v>
      </c>
      <c r="C26" s="42"/>
      <c r="D26" s="43">
        <f t="shared" si="8"/>
        <v>7609</v>
      </c>
      <c r="E26" s="41">
        <v>7722</v>
      </c>
      <c r="F26" s="42"/>
      <c r="G26" s="34">
        <f t="shared" si="9"/>
        <v>7722</v>
      </c>
      <c r="H26" s="44">
        <f t="shared" si="2"/>
        <v>113</v>
      </c>
      <c r="I26" s="45">
        <f t="shared" si="5"/>
        <v>1.0148508345380471</v>
      </c>
      <c r="J26" s="68">
        <v>7938</v>
      </c>
      <c r="K26" s="70"/>
      <c r="L26" s="38">
        <f t="shared" si="10"/>
        <v>7938</v>
      </c>
      <c r="M26" s="44">
        <f t="shared" si="4"/>
        <v>216</v>
      </c>
      <c r="N26" s="48">
        <f t="shared" si="6"/>
        <v>1.027972027972028</v>
      </c>
    </row>
    <row r="27" spans="1:14" ht="13.5" customHeight="1">
      <c r="A27" s="69" t="s">
        <v>33</v>
      </c>
      <c r="B27" s="41">
        <v>7581</v>
      </c>
      <c r="C27" s="42"/>
      <c r="D27" s="43">
        <f t="shared" si="8"/>
        <v>7581</v>
      </c>
      <c r="E27" s="41">
        <v>7694</v>
      </c>
      <c r="F27" s="42"/>
      <c r="G27" s="34">
        <f t="shared" si="9"/>
        <v>7694</v>
      </c>
      <c r="H27" s="44">
        <f t="shared" si="2"/>
        <v>113</v>
      </c>
      <c r="I27" s="45">
        <f t="shared" si="5"/>
        <v>1.014905685265796</v>
      </c>
      <c r="J27" s="46">
        <v>7878</v>
      </c>
      <c r="K27" s="42"/>
      <c r="L27" s="38">
        <f t="shared" si="10"/>
        <v>7878</v>
      </c>
      <c r="M27" s="44">
        <f t="shared" si="4"/>
        <v>184</v>
      </c>
      <c r="N27" s="48">
        <f t="shared" si="6"/>
        <v>1.0239147387574734</v>
      </c>
    </row>
    <row r="28" spans="1:14" ht="13.5" customHeight="1">
      <c r="A28" s="49" t="s">
        <v>34</v>
      </c>
      <c r="B28" s="41">
        <v>28</v>
      </c>
      <c r="C28" s="42"/>
      <c r="D28" s="43">
        <f t="shared" si="8"/>
        <v>28</v>
      </c>
      <c r="E28" s="41">
        <v>28</v>
      </c>
      <c r="F28" s="42"/>
      <c r="G28" s="34">
        <f t="shared" si="9"/>
        <v>28</v>
      </c>
      <c r="H28" s="44">
        <f t="shared" si="2"/>
        <v>0</v>
      </c>
      <c r="I28" s="45">
        <f t="shared" si="5"/>
        <v>1</v>
      </c>
      <c r="J28" s="46">
        <v>60</v>
      </c>
      <c r="K28" s="42"/>
      <c r="L28" s="38">
        <f t="shared" si="10"/>
        <v>60</v>
      </c>
      <c r="M28" s="44">
        <f t="shared" si="4"/>
        <v>32</v>
      </c>
      <c r="N28" s="48">
        <f t="shared" si="6"/>
        <v>2.142857142857143</v>
      </c>
    </row>
    <row r="29" spans="1:14" ht="13.5" customHeight="1">
      <c r="A29" s="49" t="s">
        <v>35</v>
      </c>
      <c r="B29" s="41">
        <v>2836</v>
      </c>
      <c r="C29" s="42"/>
      <c r="D29" s="43">
        <f t="shared" si="8"/>
        <v>2836</v>
      </c>
      <c r="E29" s="41">
        <v>2692</v>
      </c>
      <c r="F29" s="42"/>
      <c r="G29" s="34">
        <f t="shared" si="9"/>
        <v>2692</v>
      </c>
      <c r="H29" s="44">
        <f t="shared" si="2"/>
        <v>-144</v>
      </c>
      <c r="I29" s="45">
        <f t="shared" si="5"/>
        <v>0.9492242595204513</v>
      </c>
      <c r="J29" s="46">
        <v>2915</v>
      </c>
      <c r="K29" s="42"/>
      <c r="L29" s="38">
        <f t="shared" si="10"/>
        <v>2915</v>
      </c>
      <c r="M29" s="44">
        <f t="shared" si="4"/>
        <v>223</v>
      </c>
      <c r="N29" s="48">
        <f t="shared" si="6"/>
        <v>1.0828380386329866</v>
      </c>
    </row>
    <row r="30" spans="1:14" ht="13.5" customHeight="1">
      <c r="A30" s="69" t="s">
        <v>36</v>
      </c>
      <c r="B30" s="41"/>
      <c r="C30" s="42"/>
      <c r="D30" s="43">
        <f t="shared" si="8"/>
        <v>0</v>
      </c>
      <c r="E30" s="41"/>
      <c r="F30" s="42"/>
      <c r="G30" s="34">
        <f t="shared" si="9"/>
        <v>0</v>
      </c>
      <c r="H30" s="44">
        <f t="shared" si="2"/>
        <v>0</v>
      </c>
      <c r="I30" s="45"/>
      <c r="J30" s="46"/>
      <c r="K30" s="42"/>
      <c r="L30" s="38">
        <f t="shared" si="10"/>
        <v>0</v>
      </c>
      <c r="M30" s="44">
        <f t="shared" si="4"/>
        <v>0</v>
      </c>
      <c r="N30" s="48"/>
    </row>
    <row r="31" spans="1:14" ht="13.5" customHeight="1">
      <c r="A31" s="69" t="s">
        <v>37</v>
      </c>
      <c r="B31" s="41">
        <v>35</v>
      </c>
      <c r="C31" s="42"/>
      <c r="D31" s="43">
        <f t="shared" si="8"/>
        <v>35</v>
      </c>
      <c r="E31" s="41">
        <v>94</v>
      </c>
      <c r="F31" s="42"/>
      <c r="G31" s="34">
        <f t="shared" si="9"/>
        <v>94</v>
      </c>
      <c r="H31" s="44">
        <f t="shared" si="2"/>
        <v>59</v>
      </c>
      <c r="I31" s="45">
        <f t="shared" si="5"/>
        <v>2.6857142857142855</v>
      </c>
      <c r="J31" s="46">
        <v>100</v>
      </c>
      <c r="K31" s="42"/>
      <c r="L31" s="38">
        <f t="shared" si="10"/>
        <v>100</v>
      </c>
      <c r="M31" s="44">
        <f t="shared" si="4"/>
        <v>6</v>
      </c>
      <c r="N31" s="48">
        <f t="shared" si="6"/>
        <v>1.0638297872340425</v>
      </c>
    </row>
    <row r="32" spans="1:14" ht="13.5" customHeight="1">
      <c r="A32" s="49" t="s">
        <v>38</v>
      </c>
      <c r="B32" s="41">
        <v>1784</v>
      </c>
      <c r="C32" s="42"/>
      <c r="D32" s="43">
        <f t="shared" si="8"/>
        <v>1784</v>
      </c>
      <c r="E32" s="41">
        <v>1785</v>
      </c>
      <c r="F32" s="42"/>
      <c r="G32" s="34">
        <f t="shared" si="9"/>
        <v>1785</v>
      </c>
      <c r="H32" s="44">
        <f t="shared" si="2"/>
        <v>1</v>
      </c>
      <c r="I32" s="45">
        <f t="shared" si="5"/>
        <v>1.0005605381165918</v>
      </c>
      <c r="J32" s="68">
        <v>2080</v>
      </c>
      <c r="K32" s="42"/>
      <c r="L32" s="38">
        <f t="shared" si="10"/>
        <v>2080</v>
      </c>
      <c r="M32" s="44">
        <f t="shared" si="4"/>
        <v>295</v>
      </c>
      <c r="N32" s="48">
        <f t="shared" si="6"/>
        <v>1.165266106442577</v>
      </c>
    </row>
    <row r="33" spans="1:14" ht="22.5" customHeight="1">
      <c r="A33" s="49" t="s">
        <v>39</v>
      </c>
      <c r="B33" s="41">
        <v>1784</v>
      </c>
      <c r="C33" s="42"/>
      <c r="D33" s="43">
        <f t="shared" si="8"/>
        <v>1784</v>
      </c>
      <c r="E33" s="41">
        <v>1785</v>
      </c>
      <c r="F33" s="42"/>
      <c r="G33" s="34">
        <f t="shared" si="9"/>
        <v>1785</v>
      </c>
      <c r="H33" s="44">
        <f t="shared" si="2"/>
        <v>1</v>
      </c>
      <c r="I33" s="45">
        <f t="shared" si="5"/>
        <v>1.0005605381165918</v>
      </c>
      <c r="J33" s="68">
        <v>2080</v>
      </c>
      <c r="K33" s="42"/>
      <c r="L33" s="38">
        <f t="shared" si="10"/>
        <v>2080</v>
      </c>
      <c r="M33" s="44">
        <f t="shared" si="4"/>
        <v>295</v>
      </c>
      <c r="N33" s="48">
        <f t="shared" si="6"/>
        <v>1.165266106442577</v>
      </c>
    </row>
    <row r="34" spans="1:14" ht="13.5" customHeight="1" thickBot="1">
      <c r="A34" s="71" t="s">
        <v>40</v>
      </c>
      <c r="B34" s="51"/>
      <c r="C34" s="52"/>
      <c r="D34" s="43">
        <f t="shared" si="8"/>
        <v>0</v>
      </c>
      <c r="E34" s="51"/>
      <c r="F34" s="52"/>
      <c r="G34" s="34">
        <f t="shared" si="9"/>
        <v>0</v>
      </c>
      <c r="H34" s="53">
        <f t="shared" si="2"/>
        <v>0</v>
      </c>
      <c r="I34" s="54"/>
      <c r="J34" s="72"/>
      <c r="K34" s="52"/>
      <c r="L34" s="38">
        <f t="shared" si="10"/>
        <v>0</v>
      </c>
      <c r="M34" s="53">
        <f t="shared" si="4"/>
        <v>0</v>
      </c>
      <c r="N34" s="56"/>
    </row>
    <row r="35" spans="1:14" ht="13.5" customHeight="1" thickBot="1">
      <c r="A35" s="57" t="s">
        <v>41</v>
      </c>
      <c r="B35" s="58">
        <f aca="true" t="shared" si="11" ref="B35:G35">SUM(B17+B19+B20+B21+B22+B25+B30+B31+B32+B34)</f>
        <v>18217</v>
      </c>
      <c r="C35" s="59">
        <f t="shared" si="11"/>
        <v>0</v>
      </c>
      <c r="D35" s="60">
        <f t="shared" si="11"/>
        <v>18217</v>
      </c>
      <c r="E35" s="58">
        <f t="shared" si="11"/>
        <v>18540</v>
      </c>
      <c r="F35" s="59">
        <f t="shared" si="11"/>
        <v>0</v>
      </c>
      <c r="G35" s="60">
        <f t="shared" si="11"/>
        <v>18540</v>
      </c>
      <c r="H35" s="61">
        <f t="shared" si="2"/>
        <v>323</v>
      </c>
      <c r="I35" s="62">
        <f t="shared" si="5"/>
        <v>1.0177306911126969</v>
      </c>
      <c r="J35" s="63">
        <f>SUM(J17+J19+J20+J21+J22+J25+J30+J31+J32+J34)</f>
        <v>19395</v>
      </c>
      <c r="K35" s="59">
        <f>SUM(K17+K19+K20+K21+K22+K25+K30+K31+K32+K34)</f>
        <v>0</v>
      </c>
      <c r="L35" s="60">
        <f>SUM(L17+L19+L20+L21+L22+L25+L30+L31+L32+L34)</f>
        <v>19395</v>
      </c>
      <c r="M35" s="61">
        <f t="shared" si="4"/>
        <v>855</v>
      </c>
      <c r="N35" s="64">
        <f t="shared" si="6"/>
        <v>1.046116504854369</v>
      </c>
    </row>
    <row r="36" spans="1:14" ht="13.5" customHeight="1" thickBot="1">
      <c r="A36" s="57" t="s">
        <v>42</v>
      </c>
      <c r="B36" s="301">
        <f>+D16-D35</f>
        <v>-85</v>
      </c>
      <c r="C36" s="302"/>
      <c r="D36" s="303"/>
      <c r="E36" s="301">
        <v>95</v>
      </c>
      <c r="F36" s="302"/>
      <c r="G36" s="303"/>
      <c r="H36" s="73">
        <f>+E36-B36</f>
        <v>180</v>
      </c>
      <c r="I36" s="74"/>
      <c r="J36" s="301">
        <f>+L16-L35</f>
        <v>0</v>
      </c>
      <c r="K36" s="302"/>
      <c r="L36" s="302">
        <v>0</v>
      </c>
      <c r="M36" s="61"/>
      <c r="N36" s="64"/>
    </row>
    <row r="37" spans="1:16" ht="20.25" customHeight="1" thickBot="1">
      <c r="A37" s="75" t="s">
        <v>43</v>
      </c>
      <c r="B37" s="301"/>
      <c r="C37" s="302"/>
      <c r="D37" s="303"/>
      <c r="E37" s="301"/>
      <c r="F37" s="302"/>
      <c r="G37" s="303"/>
      <c r="H37"/>
      <c r="I37"/>
      <c r="J37"/>
      <c r="K37"/>
      <c r="L37"/>
      <c r="M37"/>
      <c r="N37"/>
      <c r="O37"/>
      <c r="P37"/>
    </row>
    <row r="38" spans="2:8" ht="14.25" customHeight="1" thickBot="1">
      <c r="B38" s="10"/>
      <c r="C38" s="10"/>
      <c r="D38" s="76"/>
      <c r="E38" s="10"/>
      <c r="F38" s="10"/>
      <c r="G38" s="10"/>
      <c r="H38" s="10"/>
    </row>
    <row r="39" spans="1:16" ht="12.75">
      <c r="A39" s="318" t="s">
        <v>44</v>
      </c>
      <c r="B39" s="319"/>
      <c r="C39" s="310" t="s">
        <v>45</v>
      </c>
      <c r="D39" s="318" t="s">
        <v>46</v>
      </c>
      <c r="E39" s="319"/>
      <c r="F39" s="319"/>
      <c r="G39" s="310" t="s">
        <v>45</v>
      </c>
      <c r="H39" s="304" t="s">
        <v>47</v>
      </c>
      <c r="I39" s="305"/>
      <c r="J39" s="305"/>
      <c r="K39" s="306"/>
      <c r="L39" s="310" t="s">
        <v>45</v>
      </c>
      <c r="O39"/>
      <c r="P39"/>
    </row>
    <row r="40" spans="1:16" ht="13.5" thickBot="1">
      <c r="A40" s="320"/>
      <c r="B40" s="321"/>
      <c r="C40" s="311"/>
      <c r="D40" s="320"/>
      <c r="E40" s="321"/>
      <c r="F40" s="321"/>
      <c r="G40" s="311"/>
      <c r="H40" s="307"/>
      <c r="I40" s="308"/>
      <c r="J40" s="308"/>
      <c r="K40" s="309"/>
      <c r="L40" s="311"/>
      <c r="O40"/>
      <c r="P40"/>
    </row>
    <row r="41" spans="1:16" ht="12.75">
      <c r="A41" s="312" t="s">
        <v>392</v>
      </c>
      <c r="B41" s="313"/>
      <c r="C41" s="77">
        <v>102</v>
      </c>
      <c r="D41" s="314" t="s">
        <v>274</v>
      </c>
      <c r="E41" s="315"/>
      <c r="F41" s="315"/>
      <c r="G41" s="78">
        <v>108</v>
      </c>
      <c r="H41" s="316" t="s">
        <v>393</v>
      </c>
      <c r="I41" s="317"/>
      <c r="J41" s="317"/>
      <c r="K41" s="317"/>
      <c r="L41" s="79">
        <v>150</v>
      </c>
      <c r="O41"/>
      <c r="P41"/>
    </row>
    <row r="42" spans="1:16" ht="12.75">
      <c r="A42" s="322"/>
      <c r="B42" s="323"/>
      <c r="C42" s="80"/>
      <c r="D42" s="314" t="s">
        <v>118</v>
      </c>
      <c r="E42" s="315"/>
      <c r="F42" s="315"/>
      <c r="G42" s="81">
        <v>1020</v>
      </c>
      <c r="H42" s="316" t="s">
        <v>394</v>
      </c>
      <c r="I42" s="317"/>
      <c r="J42" s="317"/>
      <c r="K42" s="317"/>
      <c r="L42" s="79">
        <v>80</v>
      </c>
      <c r="O42"/>
      <c r="P42"/>
    </row>
    <row r="43" spans="1:16" ht="12.75">
      <c r="A43" s="322"/>
      <c r="B43" s="323"/>
      <c r="C43" s="80"/>
      <c r="D43" s="314"/>
      <c r="E43" s="315"/>
      <c r="F43" s="315"/>
      <c r="G43" s="81"/>
      <c r="H43" s="316" t="s">
        <v>395</v>
      </c>
      <c r="I43" s="317"/>
      <c r="J43" s="317"/>
      <c r="K43" s="317"/>
      <c r="L43" s="79">
        <v>50</v>
      </c>
      <c r="O43"/>
      <c r="P43"/>
    </row>
    <row r="44" spans="1:16" ht="12.75">
      <c r="A44" s="324"/>
      <c r="B44" s="325"/>
      <c r="C44" s="83"/>
      <c r="D44" s="324"/>
      <c r="E44" s="326"/>
      <c r="F44" s="325"/>
      <c r="G44" s="84"/>
      <c r="H44" s="327" t="s">
        <v>118</v>
      </c>
      <c r="I44" s="328"/>
      <c r="J44" s="328"/>
      <c r="K44" s="329"/>
      <c r="L44" s="79">
        <v>1062</v>
      </c>
      <c r="O44"/>
      <c r="P44"/>
    </row>
    <row r="45" spans="1:16" ht="12.75">
      <c r="A45" s="324"/>
      <c r="B45" s="325"/>
      <c r="C45" s="83"/>
      <c r="D45" s="324"/>
      <c r="E45" s="326"/>
      <c r="F45" s="325"/>
      <c r="G45" s="84"/>
      <c r="H45" s="327"/>
      <c r="I45" s="328"/>
      <c r="J45" s="328"/>
      <c r="K45" s="329"/>
      <c r="L45" s="79"/>
      <c r="O45"/>
      <c r="P45"/>
    </row>
    <row r="46" spans="1:16" ht="12.75">
      <c r="A46" s="324"/>
      <c r="B46" s="325"/>
      <c r="C46" s="83"/>
      <c r="D46" s="324"/>
      <c r="E46" s="326"/>
      <c r="F46" s="325"/>
      <c r="G46" s="84"/>
      <c r="H46" s="327"/>
      <c r="I46" s="328"/>
      <c r="J46" s="328"/>
      <c r="K46" s="329"/>
      <c r="L46" s="79"/>
      <c r="O46"/>
      <c r="P46"/>
    </row>
    <row r="47" spans="1:16" ht="13.5" thickBot="1">
      <c r="A47" s="330"/>
      <c r="B47" s="331"/>
      <c r="C47" s="83"/>
      <c r="D47" s="332"/>
      <c r="E47" s="333"/>
      <c r="F47" s="333"/>
      <c r="G47" s="84"/>
      <c r="H47" s="316"/>
      <c r="I47" s="317"/>
      <c r="J47" s="317"/>
      <c r="K47" s="317"/>
      <c r="L47" s="79"/>
      <c r="O47"/>
      <c r="P47"/>
    </row>
    <row r="48" spans="1:16" ht="13.5" thickBot="1">
      <c r="A48" s="334"/>
      <c r="B48" s="335"/>
      <c r="C48" s="85">
        <f>SUM(C41:C47)</f>
        <v>102</v>
      </c>
      <c r="D48" s="336" t="s">
        <v>8</v>
      </c>
      <c r="E48" s="337"/>
      <c r="F48" s="337"/>
      <c r="G48" s="85">
        <f>SUM(G41:G42)</f>
        <v>1128</v>
      </c>
      <c r="H48" s="338" t="s">
        <v>8</v>
      </c>
      <c r="I48" s="339"/>
      <c r="J48" s="339"/>
      <c r="K48" s="339"/>
      <c r="L48" s="85">
        <v>1342</v>
      </c>
      <c r="M48" s="86"/>
      <c r="N48" s="86"/>
      <c r="O48"/>
      <c r="P48"/>
    </row>
    <row r="49" spans="1:16" s="1" customFormat="1" ht="13.5" customHeight="1" thickBot="1">
      <c r="A49" s="87"/>
      <c r="B49" s="8"/>
      <c r="C49" s="8"/>
      <c r="D49" s="8"/>
      <c r="E49" s="8"/>
      <c r="F49" s="8"/>
      <c r="G49" s="8"/>
      <c r="H49" s="9"/>
      <c r="I49" s="5"/>
      <c r="J49" s="5"/>
      <c r="K49" s="5"/>
      <c r="L49" s="5"/>
      <c r="M49" s="5"/>
      <c r="N49" s="5"/>
      <c r="O49" s="5"/>
      <c r="P49" s="5"/>
    </row>
    <row r="50" spans="1:16" ht="12.75">
      <c r="A50" s="318" t="s">
        <v>50</v>
      </c>
      <c r="B50" s="319"/>
      <c r="C50" s="310" t="s">
        <v>45</v>
      </c>
      <c r="D50" s="340" t="s">
        <v>51</v>
      </c>
      <c r="E50" s="319"/>
      <c r="F50" s="319"/>
      <c r="G50" s="341" t="s">
        <v>45</v>
      </c>
      <c r="H50" s="304" t="s">
        <v>52</v>
      </c>
      <c r="I50" s="305"/>
      <c r="J50" s="305"/>
      <c r="K50" s="306"/>
      <c r="L50" s="310" t="s">
        <v>45</v>
      </c>
      <c r="O50"/>
      <c r="P50"/>
    </row>
    <row r="51" spans="1:16" ht="13.5" thickBot="1">
      <c r="A51" s="320"/>
      <c r="B51" s="321"/>
      <c r="C51" s="311"/>
      <c r="D51" s="321"/>
      <c r="E51" s="321"/>
      <c r="F51" s="321"/>
      <c r="G51" s="342"/>
      <c r="H51" s="307"/>
      <c r="I51" s="308"/>
      <c r="J51" s="308"/>
      <c r="K51" s="309"/>
      <c r="L51" s="311"/>
      <c r="O51"/>
      <c r="P51"/>
    </row>
    <row r="52" spans="1:16" ht="12.75">
      <c r="A52" s="312" t="s">
        <v>396</v>
      </c>
      <c r="B52" s="343"/>
      <c r="C52" s="77">
        <v>123</v>
      </c>
      <c r="D52" s="442" t="s">
        <v>397</v>
      </c>
      <c r="E52" s="315"/>
      <c r="F52" s="315"/>
      <c r="G52" s="88">
        <v>27</v>
      </c>
      <c r="H52" s="346" t="s">
        <v>398</v>
      </c>
      <c r="I52" s="347"/>
      <c r="J52" s="347"/>
      <c r="K52" s="347"/>
      <c r="L52" s="193">
        <v>30</v>
      </c>
      <c r="O52"/>
      <c r="P52"/>
    </row>
    <row r="53" spans="1:16" ht="13.5" customHeight="1">
      <c r="A53" s="322" t="s">
        <v>399</v>
      </c>
      <c r="B53" s="348"/>
      <c r="C53" s="80">
        <v>20</v>
      </c>
      <c r="D53" s="355" t="s">
        <v>400</v>
      </c>
      <c r="E53" s="323"/>
      <c r="F53" s="323"/>
      <c r="G53" s="90">
        <v>55</v>
      </c>
      <c r="H53" s="349" t="s">
        <v>401</v>
      </c>
      <c r="I53" s="350"/>
      <c r="J53" s="350"/>
      <c r="K53" s="350"/>
      <c r="L53" s="91">
        <v>15</v>
      </c>
      <c r="O53"/>
      <c r="P53"/>
    </row>
    <row r="54" spans="1:16" ht="13.5" customHeight="1">
      <c r="A54" s="322" t="s">
        <v>402</v>
      </c>
      <c r="B54" s="351"/>
      <c r="C54" s="80">
        <v>63</v>
      </c>
      <c r="D54" s="355" t="s">
        <v>401</v>
      </c>
      <c r="E54" s="323"/>
      <c r="F54" s="323"/>
      <c r="G54" s="90">
        <v>16</v>
      </c>
      <c r="H54" s="327" t="s">
        <v>403</v>
      </c>
      <c r="I54" s="328"/>
      <c r="J54" s="328"/>
      <c r="K54" s="329"/>
      <c r="L54" s="91">
        <v>40</v>
      </c>
      <c r="O54"/>
      <c r="P54"/>
    </row>
    <row r="55" spans="1:16" ht="13.5" customHeight="1">
      <c r="A55" s="322" t="s">
        <v>400</v>
      </c>
      <c r="B55" s="351"/>
      <c r="C55" s="80">
        <v>18</v>
      </c>
      <c r="D55" s="355" t="s">
        <v>404</v>
      </c>
      <c r="E55" s="323"/>
      <c r="F55" s="323"/>
      <c r="G55" s="90">
        <v>51</v>
      </c>
      <c r="H55" s="327" t="s">
        <v>405</v>
      </c>
      <c r="I55" s="328"/>
      <c r="J55" s="328"/>
      <c r="K55" s="329"/>
      <c r="L55" s="91">
        <v>50</v>
      </c>
      <c r="O55"/>
      <c r="P55"/>
    </row>
    <row r="56" spans="1:16" ht="13.5" customHeight="1">
      <c r="A56" s="324" t="s">
        <v>406</v>
      </c>
      <c r="B56" s="326"/>
      <c r="C56" s="83">
        <v>9</v>
      </c>
      <c r="D56" s="354" t="s">
        <v>407</v>
      </c>
      <c r="E56" s="354"/>
      <c r="F56" s="355"/>
      <c r="G56" s="217">
        <v>42</v>
      </c>
      <c r="H56" s="327" t="s">
        <v>408</v>
      </c>
      <c r="I56" s="328"/>
      <c r="J56" s="328"/>
      <c r="K56" s="329"/>
      <c r="L56" s="95">
        <v>20</v>
      </c>
      <c r="O56"/>
      <c r="P56"/>
    </row>
    <row r="57" spans="1:16" ht="13.5" customHeight="1">
      <c r="A57" s="322" t="s">
        <v>409</v>
      </c>
      <c r="B57" s="351"/>
      <c r="C57" s="83">
        <v>34</v>
      </c>
      <c r="D57" s="354" t="s">
        <v>405</v>
      </c>
      <c r="E57" s="354"/>
      <c r="F57" s="355"/>
      <c r="G57" s="217">
        <v>42</v>
      </c>
      <c r="H57" s="327" t="s">
        <v>410</v>
      </c>
      <c r="I57" s="328"/>
      <c r="J57" s="328"/>
      <c r="K57" s="329"/>
      <c r="L57" s="95">
        <v>175</v>
      </c>
      <c r="O57"/>
      <c r="P57"/>
    </row>
    <row r="58" spans="1:16" ht="13.5" customHeight="1">
      <c r="A58" s="323" t="s">
        <v>411</v>
      </c>
      <c r="B58" s="351"/>
      <c r="C58" s="80">
        <v>131</v>
      </c>
      <c r="D58" s="355" t="s">
        <v>412</v>
      </c>
      <c r="E58" s="323"/>
      <c r="F58" s="323"/>
      <c r="G58" s="90">
        <v>21</v>
      </c>
      <c r="H58" s="327"/>
      <c r="I58" s="328"/>
      <c r="J58" s="328"/>
      <c r="K58" s="329"/>
      <c r="L58" s="91"/>
      <c r="O58"/>
      <c r="P58"/>
    </row>
    <row r="59" spans="1:16" ht="13.5" thickBot="1">
      <c r="A59" s="360"/>
      <c r="B59" s="361"/>
      <c r="C59" s="96"/>
      <c r="D59" s="443" t="s">
        <v>410</v>
      </c>
      <c r="E59" s="362"/>
      <c r="F59" s="362"/>
      <c r="G59" s="97">
        <v>63</v>
      </c>
      <c r="H59" s="363"/>
      <c r="I59" s="364"/>
      <c r="J59" s="364"/>
      <c r="K59" s="364"/>
      <c r="L59" s="98"/>
      <c r="O59"/>
      <c r="P59"/>
    </row>
    <row r="60" spans="1:16" ht="13.5" thickBot="1">
      <c r="A60" s="334" t="s">
        <v>8</v>
      </c>
      <c r="B60" s="365"/>
      <c r="C60" s="99">
        <f>SUM(C52:C59)</f>
        <v>398</v>
      </c>
      <c r="D60" s="335" t="s">
        <v>8</v>
      </c>
      <c r="E60" s="367"/>
      <c r="F60" s="367"/>
      <c r="G60" s="99">
        <f>SUM(G52:G59)</f>
        <v>317</v>
      </c>
      <c r="H60" s="338" t="s">
        <v>8</v>
      </c>
      <c r="I60" s="339"/>
      <c r="J60" s="339"/>
      <c r="K60" s="339"/>
      <c r="L60" s="85">
        <f>SUM(L52:L59)</f>
        <v>330</v>
      </c>
      <c r="M60" s="86"/>
      <c r="N60" s="86"/>
      <c r="O60"/>
      <c r="P60"/>
    </row>
    <row r="61" spans="1:14" s="1" customFormat="1" ht="12.75">
      <c r="A61" s="100"/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</row>
    <row r="62" spans="1:14" s="1" customFormat="1" ht="13.5" thickBot="1">
      <c r="A62" s="100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200" t="s">
        <v>475</v>
      </c>
      <c r="M62" s="100"/>
      <c r="N62" s="100"/>
    </row>
    <row r="63" spans="1:14" s="1" customFormat="1" ht="26.25" customHeight="1" thickBot="1">
      <c r="A63" s="368" t="s">
        <v>469</v>
      </c>
      <c r="B63" s="369"/>
      <c r="C63" s="369"/>
      <c r="D63" s="369"/>
      <c r="E63" s="370"/>
      <c r="F63" s="371" t="s">
        <v>468</v>
      </c>
      <c r="G63" s="372"/>
      <c r="H63" s="372"/>
      <c r="I63" s="372"/>
      <c r="J63" s="372"/>
      <c r="K63" s="372"/>
      <c r="L63" s="373"/>
      <c r="M63" s="100"/>
      <c r="N63" s="100"/>
    </row>
    <row r="64" spans="1:14" s="1" customFormat="1" ht="14.25" customHeight="1" thickBot="1">
      <c r="A64" s="181" t="s">
        <v>97</v>
      </c>
      <c r="B64" s="182" t="s">
        <v>466</v>
      </c>
      <c r="C64" s="294" t="s">
        <v>98</v>
      </c>
      <c r="D64" s="294"/>
      <c r="E64" s="183" t="s">
        <v>467</v>
      </c>
      <c r="F64" s="295" t="s">
        <v>97</v>
      </c>
      <c r="G64" s="296"/>
      <c r="H64" s="182" t="s">
        <v>466</v>
      </c>
      <c r="I64" s="294" t="s">
        <v>98</v>
      </c>
      <c r="J64" s="294"/>
      <c r="K64" s="294"/>
      <c r="L64" s="184" t="s">
        <v>467</v>
      </c>
      <c r="M64" s="100"/>
      <c r="N64" s="100"/>
    </row>
    <row r="65" spans="1:14" s="1" customFormat="1" ht="12.75">
      <c r="A65" s="185" t="s">
        <v>473</v>
      </c>
      <c r="B65" s="179">
        <v>0</v>
      </c>
      <c r="C65" s="286" t="s">
        <v>482</v>
      </c>
      <c r="D65" s="286"/>
      <c r="E65" s="186">
        <v>0</v>
      </c>
      <c r="F65" s="284" t="s">
        <v>473</v>
      </c>
      <c r="G65" s="285"/>
      <c r="H65" s="179">
        <v>39</v>
      </c>
      <c r="I65" s="286"/>
      <c r="J65" s="285"/>
      <c r="K65" s="285"/>
      <c r="L65" s="186"/>
      <c r="M65" s="100"/>
      <c r="N65" s="100"/>
    </row>
    <row r="66" spans="1:14" s="1" customFormat="1" ht="12.75">
      <c r="A66" s="187" t="s">
        <v>471</v>
      </c>
      <c r="B66" s="180">
        <v>39</v>
      </c>
      <c r="C66" s="289" t="s">
        <v>472</v>
      </c>
      <c r="D66" s="289"/>
      <c r="E66" s="188">
        <v>0</v>
      </c>
      <c r="F66" s="291" t="s">
        <v>474</v>
      </c>
      <c r="G66" s="290"/>
      <c r="H66" s="180">
        <v>76</v>
      </c>
      <c r="I66" s="289"/>
      <c r="J66" s="290"/>
      <c r="K66" s="290"/>
      <c r="L66" s="188"/>
      <c r="M66" s="100"/>
      <c r="N66" s="100"/>
    </row>
    <row r="67" spans="1:14" s="1" customFormat="1" ht="12.75">
      <c r="A67" s="187" t="s">
        <v>472</v>
      </c>
      <c r="B67" s="180">
        <v>0</v>
      </c>
      <c r="C67" s="289"/>
      <c r="D67" s="289"/>
      <c r="E67" s="188"/>
      <c r="F67" s="291"/>
      <c r="G67" s="290"/>
      <c r="H67" s="180"/>
      <c r="I67" s="289"/>
      <c r="J67" s="290"/>
      <c r="K67" s="290"/>
      <c r="L67" s="188"/>
      <c r="M67" s="100"/>
      <c r="N67" s="100"/>
    </row>
    <row r="68" spans="1:14" s="1" customFormat="1" ht="13.5" thickBot="1">
      <c r="A68" s="196"/>
      <c r="B68" s="195"/>
      <c r="C68" s="297"/>
      <c r="D68" s="297"/>
      <c r="E68" s="197"/>
      <c r="F68" s="423"/>
      <c r="G68" s="424"/>
      <c r="H68" s="195"/>
      <c r="I68" s="297"/>
      <c r="J68" s="424"/>
      <c r="K68" s="424"/>
      <c r="L68" s="197"/>
      <c r="M68" s="100"/>
      <c r="N68" s="100"/>
    </row>
    <row r="69" spans="1:14" s="1" customFormat="1" ht="13.5" thickBot="1">
      <c r="A69" s="241" t="s">
        <v>8</v>
      </c>
      <c r="B69" s="242">
        <f>SUM(B65:B68)</f>
        <v>39</v>
      </c>
      <c r="C69" s="283" t="s">
        <v>8</v>
      </c>
      <c r="D69" s="283"/>
      <c r="E69" s="199">
        <f>SUM(E65:E68)</f>
        <v>0</v>
      </c>
      <c r="F69" s="444" t="s">
        <v>8</v>
      </c>
      <c r="G69" s="428"/>
      <c r="H69" s="194">
        <f>SUM(H65:H68)</f>
        <v>115</v>
      </c>
      <c r="I69" s="283" t="s">
        <v>8</v>
      </c>
      <c r="J69" s="428"/>
      <c r="K69" s="428"/>
      <c r="L69" s="199">
        <f>SUM(L65:L68)</f>
        <v>0</v>
      </c>
      <c r="M69" s="100"/>
      <c r="N69" s="100"/>
    </row>
    <row r="70" spans="1:14" s="1" customFormat="1" ht="13.5" thickBot="1">
      <c r="A70" s="243" t="s">
        <v>487</v>
      </c>
      <c r="B70" s="244">
        <f>B69-E69</f>
        <v>39</v>
      </c>
      <c r="C70" s="100"/>
      <c r="D70" s="100"/>
      <c r="E70" s="100"/>
      <c r="F70" s="287" t="s">
        <v>487</v>
      </c>
      <c r="G70" s="288"/>
      <c r="H70" s="245">
        <f>H69-L69</f>
        <v>115</v>
      </c>
      <c r="I70" s="100"/>
      <c r="J70" s="100"/>
      <c r="K70" s="100"/>
      <c r="L70" s="100"/>
      <c r="M70" s="100"/>
      <c r="N70" s="100"/>
    </row>
    <row r="72" spans="1:14" s="1" customFormat="1" ht="13.5" thickBot="1">
      <c r="A72" s="100"/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</row>
    <row r="73" spans="1:16" ht="12.75">
      <c r="A73" s="387" t="s">
        <v>87</v>
      </c>
      <c r="B73" s="389" t="s">
        <v>88</v>
      </c>
      <c r="C73" s="436" t="s">
        <v>478</v>
      </c>
      <c r="D73" s="437"/>
      <c r="E73" s="437"/>
      <c r="F73" s="437"/>
      <c r="G73" s="437"/>
      <c r="H73" s="437"/>
      <c r="I73" s="438"/>
      <c r="J73" s="416" t="s">
        <v>89</v>
      </c>
      <c r="L73" s="432" t="s">
        <v>61</v>
      </c>
      <c r="M73" s="433"/>
      <c r="N73" s="358">
        <v>2003</v>
      </c>
      <c r="O73" s="421">
        <v>2004</v>
      </c>
      <c r="P73"/>
    </row>
    <row r="74" spans="1:16" ht="13.5" thickBot="1">
      <c r="A74" s="388"/>
      <c r="B74" s="390"/>
      <c r="C74" s="419" t="s">
        <v>90</v>
      </c>
      <c r="D74" s="439" t="s">
        <v>91</v>
      </c>
      <c r="E74" s="440"/>
      <c r="F74" s="440"/>
      <c r="G74" s="440"/>
      <c r="H74" s="440"/>
      <c r="I74" s="441"/>
      <c r="J74" s="417"/>
      <c r="L74" s="434"/>
      <c r="M74" s="435"/>
      <c r="N74" s="359"/>
      <c r="O74" s="422"/>
      <c r="P74"/>
    </row>
    <row r="75" spans="1:16" ht="13.5" thickBot="1">
      <c r="A75" s="320"/>
      <c r="B75" s="391"/>
      <c r="C75" s="420"/>
      <c r="D75" s="131">
        <v>1</v>
      </c>
      <c r="E75" s="131">
        <v>2</v>
      </c>
      <c r="F75" s="131">
        <v>3</v>
      </c>
      <c r="G75" s="131">
        <v>4</v>
      </c>
      <c r="H75" s="131">
        <v>5</v>
      </c>
      <c r="I75" s="211">
        <v>6</v>
      </c>
      <c r="J75" s="418"/>
      <c r="L75" s="212" t="s">
        <v>62</v>
      </c>
      <c r="M75" s="213"/>
      <c r="N75" s="201">
        <v>0</v>
      </c>
      <c r="O75" s="202">
        <v>0</v>
      </c>
      <c r="P75"/>
    </row>
    <row r="76" spans="1:16" ht="13.5" thickBot="1">
      <c r="A76" s="206">
        <v>119077</v>
      </c>
      <c r="B76" s="207"/>
      <c r="C76" s="208">
        <f>SUM(D76:I76)</f>
        <v>2080</v>
      </c>
      <c r="D76" s="209">
        <v>109</v>
      </c>
      <c r="E76" s="209">
        <v>812</v>
      </c>
      <c r="F76" s="209">
        <v>97</v>
      </c>
      <c r="G76" s="209">
        <v>0</v>
      </c>
      <c r="H76" s="209">
        <v>1062</v>
      </c>
      <c r="I76" s="238">
        <v>0</v>
      </c>
      <c r="J76" s="205"/>
      <c r="L76" s="412" t="s">
        <v>63</v>
      </c>
      <c r="M76" s="413"/>
      <c r="N76" s="103">
        <v>0</v>
      </c>
      <c r="O76" s="104">
        <v>0</v>
      </c>
      <c r="P76"/>
    </row>
    <row r="77" spans="1:15" s="1" customFormat="1" ht="13.5" thickBot="1">
      <c r="A77" s="101"/>
      <c r="B77" s="102"/>
      <c r="C77" s="102"/>
      <c r="D77" s="102"/>
      <c r="E77" s="2"/>
      <c r="F77" s="7"/>
      <c r="G77" s="7"/>
      <c r="H77" s="101"/>
      <c r="I77" s="102"/>
      <c r="J77" s="102"/>
      <c r="K77" s="102"/>
      <c r="L77" s="414" t="s">
        <v>479</v>
      </c>
      <c r="M77" s="415"/>
      <c r="N77" s="203">
        <v>0</v>
      </c>
      <c r="O77" s="204">
        <v>0</v>
      </c>
    </row>
    <row r="78" spans="1:14" s="1" customFormat="1" ht="13.5" thickBot="1">
      <c r="A78" s="100"/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</row>
    <row r="79" spans="1:14" s="1" customFormat="1" ht="12.75">
      <c r="A79" s="404" t="s">
        <v>222</v>
      </c>
      <c r="B79" s="406" t="s">
        <v>92</v>
      </c>
      <c r="C79" s="408" t="s">
        <v>93</v>
      </c>
      <c r="D79" s="409"/>
      <c r="E79" s="409"/>
      <c r="F79" s="400"/>
      <c r="G79" s="410" t="s">
        <v>94</v>
      </c>
      <c r="H79" s="392" t="s">
        <v>95</v>
      </c>
      <c r="I79" s="298" t="s">
        <v>224</v>
      </c>
      <c r="J79" s="356"/>
      <c r="K79" s="356"/>
      <c r="L79" s="357"/>
      <c r="M79" s="100"/>
      <c r="N79" s="100"/>
    </row>
    <row r="80" spans="1:14" s="1" customFormat="1" ht="18.75" thickBot="1">
      <c r="A80" s="405"/>
      <c r="B80" s="407"/>
      <c r="C80" s="135" t="s">
        <v>96</v>
      </c>
      <c r="D80" s="136" t="s">
        <v>97</v>
      </c>
      <c r="E80" s="136" t="s">
        <v>98</v>
      </c>
      <c r="F80" s="137" t="s">
        <v>99</v>
      </c>
      <c r="G80" s="411"/>
      <c r="H80" s="393"/>
      <c r="I80" s="170" t="s">
        <v>100</v>
      </c>
      <c r="J80" s="136" t="s">
        <v>97</v>
      </c>
      <c r="K80" s="136" t="s">
        <v>98</v>
      </c>
      <c r="L80" s="137" t="s">
        <v>225</v>
      </c>
      <c r="M80" s="100"/>
      <c r="N80" s="100"/>
    </row>
    <row r="81" spans="1:14" s="1" customFormat="1" ht="12.75">
      <c r="A81" s="138" t="s">
        <v>101</v>
      </c>
      <c r="B81" s="139">
        <v>0</v>
      </c>
      <c r="C81" s="140" t="s">
        <v>102</v>
      </c>
      <c r="D81" s="141" t="s">
        <v>102</v>
      </c>
      <c r="E81" s="141" t="s">
        <v>102</v>
      </c>
      <c r="F81" s="142" t="s">
        <v>102</v>
      </c>
      <c r="G81" s="143">
        <v>1172</v>
      </c>
      <c r="H81" s="144" t="s">
        <v>102</v>
      </c>
      <c r="I81" s="141" t="s">
        <v>102</v>
      </c>
      <c r="J81" s="141" t="s">
        <v>102</v>
      </c>
      <c r="K81" s="141" t="s">
        <v>102</v>
      </c>
      <c r="L81" s="142" t="s">
        <v>102</v>
      </c>
      <c r="M81" s="100"/>
      <c r="N81" s="100"/>
    </row>
    <row r="82" spans="1:14" s="1" customFormat="1" ht="12.75">
      <c r="A82" s="145" t="s">
        <v>103</v>
      </c>
      <c r="B82" s="146"/>
      <c r="C82" s="147">
        <v>0</v>
      </c>
      <c r="D82" s="148">
        <v>0</v>
      </c>
      <c r="E82" s="148">
        <v>0</v>
      </c>
      <c r="F82" s="149">
        <v>0</v>
      </c>
      <c r="G82" s="150"/>
      <c r="H82" s="151">
        <f>+G82-F82</f>
        <v>0</v>
      </c>
      <c r="I82" s="148">
        <v>0</v>
      </c>
      <c r="J82" s="148">
        <v>19</v>
      </c>
      <c r="K82" s="148">
        <v>0</v>
      </c>
      <c r="L82" s="149">
        <f>+I82+J82-K82</f>
        <v>19</v>
      </c>
      <c r="M82" s="100"/>
      <c r="N82" s="100"/>
    </row>
    <row r="83" spans="1:14" s="1" customFormat="1" ht="12.75">
      <c r="A83" s="145" t="s">
        <v>104</v>
      </c>
      <c r="B83" s="146"/>
      <c r="C83" s="147">
        <v>0</v>
      </c>
      <c r="D83" s="148">
        <v>39</v>
      </c>
      <c r="E83" s="148">
        <v>0</v>
      </c>
      <c r="F83" s="149">
        <v>39</v>
      </c>
      <c r="G83" s="150"/>
      <c r="H83" s="151">
        <f>+G83-F83</f>
        <v>-39</v>
      </c>
      <c r="I83" s="148">
        <v>39</v>
      </c>
      <c r="J83" s="148">
        <v>76</v>
      </c>
      <c r="K83" s="148">
        <v>0</v>
      </c>
      <c r="L83" s="149">
        <f>+I83+J83-K83</f>
        <v>115</v>
      </c>
      <c r="M83" s="100"/>
      <c r="N83" s="100"/>
    </row>
    <row r="84" spans="1:14" s="1" customFormat="1" ht="12.75">
      <c r="A84" s="145" t="s">
        <v>223</v>
      </c>
      <c r="B84" s="146"/>
      <c r="C84" s="147">
        <v>0</v>
      </c>
      <c r="D84" s="148">
        <v>1785</v>
      </c>
      <c r="E84" s="148">
        <v>1128</v>
      </c>
      <c r="F84" s="149">
        <v>657</v>
      </c>
      <c r="G84" s="150">
        <v>0</v>
      </c>
      <c r="H84" s="151">
        <f>+G84-F84</f>
        <v>-657</v>
      </c>
      <c r="I84" s="153">
        <v>657</v>
      </c>
      <c r="J84" s="153">
        <v>2080</v>
      </c>
      <c r="K84" s="153">
        <v>1342</v>
      </c>
      <c r="L84" s="149">
        <f>+I84+J84-K84</f>
        <v>1395</v>
      </c>
      <c r="M84" s="100"/>
      <c r="N84" s="100"/>
    </row>
    <row r="85" spans="1:14" s="1" customFormat="1" ht="12.75">
      <c r="A85" s="145" t="s">
        <v>105</v>
      </c>
      <c r="B85" s="146"/>
      <c r="C85" s="171" t="s">
        <v>102</v>
      </c>
      <c r="D85" s="141" t="s">
        <v>102</v>
      </c>
      <c r="E85" s="172" t="s">
        <v>102</v>
      </c>
      <c r="F85" s="173" t="s">
        <v>102</v>
      </c>
      <c r="G85" s="150">
        <v>1172</v>
      </c>
      <c r="H85" s="171" t="s">
        <v>102</v>
      </c>
      <c r="I85" s="141" t="s">
        <v>102</v>
      </c>
      <c r="J85" s="172" t="s">
        <v>102</v>
      </c>
      <c r="K85" s="173" t="s">
        <v>102</v>
      </c>
      <c r="L85" s="174">
        <v>0</v>
      </c>
      <c r="M85" s="100"/>
      <c r="N85" s="100"/>
    </row>
    <row r="86" spans="1:14" s="1" customFormat="1" ht="13.5" thickBot="1">
      <c r="A86" s="154" t="s">
        <v>106</v>
      </c>
      <c r="B86" s="155">
        <v>0</v>
      </c>
      <c r="C86" s="156">
        <v>0</v>
      </c>
      <c r="D86" s="157">
        <v>259</v>
      </c>
      <c r="E86" s="157">
        <v>104</v>
      </c>
      <c r="F86" s="158">
        <v>155</v>
      </c>
      <c r="G86" s="159">
        <v>155</v>
      </c>
      <c r="H86" s="160">
        <f>+G86-F86</f>
        <v>0</v>
      </c>
      <c r="I86" s="157">
        <v>155</v>
      </c>
      <c r="J86" s="157">
        <v>158</v>
      </c>
      <c r="K86" s="157">
        <v>135</v>
      </c>
      <c r="L86" s="158">
        <f>+I86+J86-K86</f>
        <v>178</v>
      </c>
      <c r="M86" s="100"/>
      <c r="N86" s="100"/>
    </row>
    <row r="87" spans="1:14" s="1" customFormat="1" ht="12.75">
      <c r="A87" s="100"/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</row>
    <row r="88" ht="13.5" thickBot="1"/>
    <row r="89" spans="1:12" ht="12.75">
      <c r="A89" s="401" t="s">
        <v>107</v>
      </c>
      <c r="B89" s="341" t="s">
        <v>8</v>
      </c>
      <c r="C89" s="341" t="s">
        <v>108</v>
      </c>
      <c r="D89" s="383"/>
      <c r="E89" s="383"/>
      <c r="F89" s="383"/>
      <c r="G89" s="383"/>
      <c r="H89" s="384"/>
      <c r="I89" s="105"/>
      <c r="J89" s="374" t="s">
        <v>64</v>
      </c>
      <c r="K89" s="319"/>
      <c r="L89" s="375"/>
    </row>
    <row r="90" spans="1:12" ht="13.5" thickBot="1">
      <c r="A90" s="402"/>
      <c r="B90" s="403"/>
      <c r="C90" s="161" t="s">
        <v>109</v>
      </c>
      <c r="D90" s="162" t="s">
        <v>110</v>
      </c>
      <c r="E90" s="162" t="s">
        <v>111</v>
      </c>
      <c r="F90" s="162" t="s">
        <v>112</v>
      </c>
      <c r="G90" s="163" t="s">
        <v>113</v>
      </c>
      <c r="H90" s="164" t="s">
        <v>90</v>
      </c>
      <c r="I90" s="105"/>
      <c r="J90" s="106"/>
      <c r="K90" s="107" t="s">
        <v>65</v>
      </c>
      <c r="L90" s="108" t="s">
        <v>66</v>
      </c>
    </row>
    <row r="91" spans="1:12" ht="12.75">
      <c r="A91" s="165" t="s">
        <v>114</v>
      </c>
      <c r="B91" s="146">
        <v>210</v>
      </c>
      <c r="C91" s="148"/>
      <c r="D91" s="148"/>
      <c r="E91" s="148"/>
      <c r="F91" s="148"/>
      <c r="G91" s="146"/>
      <c r="H91" s="149">
        <f>SUM(C91:G91)</f>
        <v>0</v>
      </c>
      <c r="I91" s="105"/>
      <c r="J91" s="109">
        <v>2004</v>
      </c>
      <c r="K91" s="110">
        <v>7705</v>
      </c>
      <c r="L91" s="111">
        <f>+G27</f>
        <v>7694</v>
      </c>
    </row>
    <row r="92" spans="1:12" ht="13.5" thickBot="1">
      <c r="A92" s="166" t="s">
        <v>115</v>
      </c>
      <c r="B92" s="155">
        <v>93</v>
      </c>
      <c r="C92" s="157"/>
      <c r="D92" s="157"/>
      <c r="E92" s="157"/>
      <c r="F92" s="157"/>
      <c r="G92" s="155"/>
      <c r="H92" s="158">
        <f>SUM(C92:G92)</f>
        <v>0</v>
      </c>
      <c r="I92" s="105"/>
      <c r="J92" s="112">
        <v>2005</v>
      </c>
      <c r="K92" s="113">
        <f>+L27</f>
        <v>7878</v>
      </c>
      <c r="L92" s="114"/>
    </row>
    <row r="93" ht="12.75" customHeight="1"/>
    <row r="94" ht="13.5" thickBot="1"/>
    <row r="95" spans="1:10" ht="21" customHeight="1">
      <c r="A95" s="376" t="s">
        <v>67</v>
      </c>
      <c r="B95" s="378" t="s">
        <v>68</v>
      </c>
      <c r="C95" s="379"/>
      <c r="D95" s="380"/>
      <c r="E95" s="378" t="s">
        <v>69</v>
      </c>
      <c r="F95" s="379"/>
      <c r="G95" s="381"/>
      <c r="H95" s="382" t="s">
        <v>70</v>
      </c>
      <c r="I95" s="379"/>
      <c r="J95" s="381"/>
    </row>
    <row r="96" spans="1:10" ht="12.75">
      <c r="A96" s="377"/>
      <c r="B96" s="115">
        <v>2003</v>
      </c>
      <c r="C96" s="115">
        <v>2004</v>
      </c>
      <c r="D96" s="115" t="s">
        <v>71</v>
      </c>
      <c r="E96" s="115">
        <v>2003</v>
      </c>
      <c r="F96" s="115">
        <v>2004</v>
      </c>
      <c r="G96" s="116" t="s">
        <v>71</v>
      </c>
      <c r="H96" s="117">
        <v>2003</v>
      </c>
      <c r="I96" s="115">
        <v>2004</v>
      </c>
      <c r="J96" s="116" t="s">
        <v>71</v>
      </c>
    </row>
    <row r="97" spans="1:10" ht="18.75">
      <c r="A97" s="118" t="s">
        <v>72</v>
      </c>
      <c r="B97" s="119">
        <v>3</v>
      </c>
      <c r="C97" s="119">
        <v>4</v>
      </c>
      <c r="D97" s="119">
        <f>+C97-B97</f>
        <v>1</v>
      </c>
      <c r="E97" s="119">
        <v>3</v>
      </c>
      <c r="F97" s="119">
        <v>4</v>
      </c>
      <c r="G97" s="120">
        <f>+F97-E97</f>
        <v>1</v>
      </c>
      <c r="H97" s="121">
        <v>17093</v>
      </c>
      <c r="I97" s="122">
        <v>17273</v>
      </c>
      <c r="J97" s="123">
        <f>+I97-H97</f>
        <v>180</v>
      </c>
    </row>
    <row r="98" spans="1:10" ht="12.75">
      <c r="A98" s="118" t="s">
        <v>141</v>
      </c>
      <c r="B98" s="119">
        <v>8.3</v>
      </c>
      <c r="C98" s="119">
        <v>7.7</v>
      </c>
      <c r="D98" s="119">
        <f aca="true" t="shared" si="12" ref="D98:D107">+C98-B98</f>
        <v>-0.6000000000000005</v>
      </c>
      <c r="E98" s="119">
        <v>8</v>
      </c>
      <c r="F98" s="119">
        <v>7</v>
      </c>
      <c r="G98" s="120">
        <f aca="true" t="shared" si="13" ref="G98:G107">+F98-E98</f>
        <v>-1</v>
      </c>
      <c r="H98" s="121">
        <v>16712</v>
      </c>
      <c r="I98" s="124">
        <v>17506</v>
      </c>
      <c r="J98" s="123">
        <f aca="true" t="shared" si="14" ref="J98:J107">+I98-H98</f>
        <v>794</v>
      </c>
    </row>
    <row r="99" spans="1:10" ht="12.75">
      <c r="A99" s="118" t="s">
        <v>74</v>
      </c>
      <c r="B99" s="119"/>
      <c r="C99" s="119"/>
      <c r="D99" s="119">
        <f t="shared" si="12"/>
        <v>0</v>
      </c>
      <c r="E99" s="119"/>
      <c r="F99" s="119"/>
      <c r="G99" s="120">
        <f t="shared" si="13"/>
        <v>0</v>
      </c>
      <c r="H99" s="121"/>
      <c r="I99" s="124"/>
      <c r="J99" s="123">
        <f t="shared" si="14"/>
        <v>0</v>
      </c>
    </row>
    <row r="100" spans="1:10" ht="12.75">
      <c r="A100" s="118" t="s">
        <v>75</v>
      </c>
      <c r="B100" s="119">
        <v>12.6</v>
      </c>
      <c r="C100" s="119">
        <v>13</v>
      </c>
      <c r="D100" s="119">
        <f t="shared" si="12"/>
        <v>0.40000000000000036</v>
      </c>
      <c r="E100" s="119">
        <v>13</v>
      </c>
      <c r="F100" s="119">
        <v>13</v>
      </c>
      <c r="G100" s="120">
        <f t="shared" si="13"/>
        <v>0</v>
      </c>
      <c r="H100" s="121">
        <v>11760</v>
      </c>
      <c r="I100" s="124">
        <v>12357</v>
      </c>
      <c r="J100" s="123">
        <f t="shared" si="14"/>
        <v>597</v>
      </c>
    </row>
    <row r="101" spans="1:10" ht="12.75">
      <c r="A101" s="118" t="s">
        <v>142</v>
      </c>
      <c r="B101" s="119"/>
      <c r="C101" s="119"/>
      <c r="D101" s="119">
        <f t="shared" si="12"/>
        <v>0</v>
      </c>
      <c r="E101" s="119"/>
      <c r="F101" s="119"/>
      <c r="G101" s="120">
        <f t="shared" si="13"/>
        <v>0</v>
      </c>
      <c r="H101" s="121"/>
      <c r="I101" s="124"/>
      <c r="J101" s="123">
        <f t="shared" si="14"/>
        <v>0</v>
      </c>
    </row>
    <row r="102" spans="1:10" ht="12.75">
      <c r="A102" s="118" t="s">
        <v>77</v>
      </c>
      <c r="B102" s="119"/>
      <c r="C102" s="119"/>
      <c r="D102" s="119">
        <f t="shared" si="12"/>
        <v>0</v>
      </c>
      <c r="E102" s="119"/>
      <c r="F102" s="119"/>
      <c r="G102" s="120">
        <f t="shared" si="13"/>
        <v>0</v>
      </c>
      <c r="H102" s="121"/>
      <c r="I102" s="124"/>
      <c r="J102" s="123">
        <f t="shared" si="14"/>
        <v>0</v>
      </c>
    </row>
    <row r="103" spans="1:10" ht="12.75">
      <c r="A103" s="118" t="s">
        <v>78</v>
      </c>
      <c r="B103" s="119"/>
      <c r="C103" s="119"/>
      <c r="D103" s="119">
        <f t="shared" si="12"/>
        <v>0</v>
      </c>
      <c r="E103" s="119"/>
      <c r="F103" s="119"/>
      <c r="G103" s="120">
        <f t="shared" si="13"/>
        <v>0</v>
      </c>
      <c r="H103" s="121"/>
      <c r="I103" s="124"/>
      <c r="J103" s="123">
        <f t="shared" si="14"/>
        <v>0</v>
      </c>
    </row>
    <row r="104" spans="1:10" ht="12.75">
      <c r="A104" s="118" t="s">
        <v>79</v>
      </c>
      <c r="B104" s="119">
        <v>5</v>
      </c>
      <c r="C104" s="119">
        <v>3</v>
      </c>
      <c r="D104" s="119">
        <f t="shared" si="12"/>
        <v>-2</v>
      </c>
      <c r="E104" s="119">
        <v>5</v>
      </c>
      <c r="F104" s="119">
        <v>3</v>
      </c>
      <c r="G104" s="120">
        <f t="shared" si="13"/>
        <v>-2</v>
      </c>
      <c r="H104" s="121">
        <v>11413</v>
      </c>
      <c r="I104" s="124">
        <v>11808</v>
      </c>
      <c r="J104" s="123">
        <f t="shared" si="14"/>
        <v>395</v>
      </c>
    </row>
    <row r="105" spans="1:10" ht="12.75">
      <c r="A105" s="118" t="s">
        <v>80</v>
      </c>
      <c r="B105" s="119">
        <v>1</v>
      </c>
      <c r="C105" s="119">
        <v>1</v>
      </c>
      <c r="D105" s="119">
        <f t="shared" si="12"/>
        <v>0</v>
      </c>
      <c r="E105" s="119">
        <v>1</v>
      </c>
      <c r="F105" s="119">
        <v>1</v>
      </c>
      <c r="G105" s="120">
        <f t="shared" si="13"/>
        <v>0</v>
      </c>
      <c r="H105" s="121">
        <v>13758</v>
      </c>
      <c r="I105" s="124">
        <v>14386</v>
      </c>
      <c r="J105" s="123">
        <f t="shared" si="14"/>
        <v>628</v>
      </c>
    </row>
    <row r="106" spans="1:10" ht="12.75">
      <c r="A106" s="118" t="s">
        <v>81</v>
      </c>
      <c r="B106" s="119">
        <v>20.8</v>
      </c>
      <c r="C106" s="119">
        <v>21</v>
      </c>
      <c r="D106" s="119">
        <f t="shared" si="12"/>
        <v>0.1999999999999993</v>
      </c>
      <c r="E106" s="119">
        <v>20</v>
      </c>
      <c r="F106" s="119">
        <v>21</v>
      </c>
      <c r="G106" s="120">
        <f t="shared" si="13"/>
        <v>1</v>
      </c>
      <c r="H106" s="121">
        <v>10311</v>
      </c>
      <c r="I106" s="124">
        <v>10800</v>
      </c>
      <c r="J106" s="123">
        <f t="shared" si="14"/>
        <v>489</v>
      </c>
    </row>
    <row r="107" spans="1:10" ht="13.5" thickBot="1">
      <c r="A107" s="125" t="s">
        <v>8</v>
      </c>
      <c r="B107" s="126">
        <v>50.7</v>
      </c>
      <c r="C107" s="126">
        <v>49.7</v>
      </c>
      <c r="D107" s="126">
        <f t="shared" si="12"/>
        <v>-1</v>
      </c>
      <c r="E107" s="126">
        <v>50</v>
      </c>
      <c r="F107" s="126">
        <v>49</v>
      </c>
      <c r="G107" s="127">
        <f t="shared" si="13"/>
        <v>-1</v>
      </c>
      <c r="H107" s="128">
        <v>12436</v>
      </c>
      <c r="I107" s="129">
        <v>12908</v>
      </c>
      <c r="J107" s="130">
        <f t="shared" si="14"/>
        <v>472</v>
      </c>
    </row>
    <row r="108" ht="13.5" thickBot="1"/>
    <row r="109" spans="1:16" ht="12.75">
      <c r="A109" s="394" t="s">
        <v>82</v>
      </c>
      <c r="B109" s="395"/>
      <c r="C109" s="396"/>
      <c r="D109" s="105"/>
      <c r="E109" s="394" t="s">
        <v>83</v>
      </c>
      <c r="F109" s="395"/>
      <c r="G109" s="396"/>
      <c r="H109"/>
      <c r="I109"/>
      <c r="J109"/>
      <c r="K109" s="220"/>
      <c r="L109"/>
      <c r="M109"/>
      <c r="N109"/>
      <c r="O109"/>
      <c r="P109"/>
    </row>
    <row r="110" spans="1:16" ht="13.5" thickBot="1">
      <c r="A110" s="106" t="s">
        <v>84</v>
      </c>
      <c r="B110" s="107" t="s">
        <v>85</v>
      </c>
      <c r="C110" s="108" t="s">
        <v>66</v>
      </c>
      <c r="D110" s="105"/>
      <c r="E110" s="106"/>
      <c r="F110" s="397" t="s">
        <v>86</v>
      </c>
      <c r="G110" s="398"/>
      <c r="H110"/>
      <c r="I110"/>
      <c r="J110"/>
      <c r="K110"/>
      <c r="L110"/>
      <c r="M110"/>
      <c r="N110"/>
      <c r="O110"/>
      <c r="P110"/>
    </row>
    <row r="111" spans="1:16" ht="12.75">
      <c r="A111" s="109">
        <v>2004</v>
      </c>
      <c r="B111" s="110">
        <v>51</v>
      </c>
      <c r="C111" s="111">
        <v>49.7</v>
      </c>
      <c r="D111" s="105"/>
      <c r="E111" s="109">
        <v>2004</v>
      </c>
      <c r="F111" s="399">
        <v>100</v>
      </c>
      <c r="G111" s="400"/>
      <c r="H111"/>
      <c r="I111"/>
      <c r="J111"/>
      <c r="K111"/>
      <c r="L111"/>
      <c r="M111"/>
      <c r="N111"/>
      <c r="O111"/>
      <c r="P111"/>
    </row>
    <row r="112" spans="1:16" ht="13.5" thickBot="1">
      <c r="A112" s="112">
        <v>2005</v>
      </c>
      <c r="B112" s="113">
        <v>50</v>
      </c>
      <c r="C112" s="168" t="s">
        <v>221</v>
      </c>
      <c r="D112" s="105"/>
      <c r="E112" s="112">
        <v>2005</v>
      </c>
      <c r="F112" s="385">
        <v>100</v>
      </c>
      <c r="G112" s="386"/>
      <c r="H112"/>
      <c r="I112"/>
      <c r="J112"/>
      <c r="K112"/>
      <c r="L112"/>
      <c r="M112"/>
      <c r="N112"/>
      <c r="O112"/>
      <c r="P112"/>
    </row>
  </sheetData>
  <mergeCells count="123">
    <mergeCell ref="A79:A80"/>
    <mergeCell ref="B79:B80"/>
    <mergeCell ref="C79:F79"/>
    <mergeCell ref="G79:G80"/>
    <mergeCell ref="H79:H80"/>
    <mergeCell ref="J73:J75"/>
    <mergeCell ref="L73:M74"/>
    <mergeCell ref="N73:N74"/>
    <mergeCell ref="I79:L79"/>
    <mergeCell ref="L76:M76"/>
    <mergeCell ref="L77:M77"/>
    <mergeCell ref="O73:O74"/>
    <mergeCell ref="A73:A75"/>
    <mergeCell ref="B73:B75"/>
    <mergeCell ref="C73:I73"/>
    <mergeCell ref="C74:C75"/>
    <mergeCell ref="D74:I74"/>
    <mergeCell ref="C69:D69"/>
    <mergeCell ref="F69:G69"/>
    <mergeCell ref="I69:K69"/>
    <mergeCell ref="F70:G70"/>
    <mergeCell ref="C67:D67"/>
    <mergeCell ref="F67:G67"/>
    <mergeCell ref="I67:K67"/>
    <mergeCell ref="C68:D68"/>
    <mergeCell ref="F68:G68"/>
    <mergeCell ref="I68:K68"/>
    <mergeCell ref="C65:D65"/>
    <mergeCell ref="F65:G65"/>
    <mergeCell ref="I65:K65"/>
    <mergeCell ref="C66:D66"/>
    <mergeCell ref="F66:G66"/>
    <mergeCell ref="I66:K66"/>
    <mergeCell ref="A63:E63"/>
    <mergeCell ref="F63:L63"/>
    <mergeCell ref="C64:D64"/>
    <mergeCell ref="F64:G64"/>
    <mergeCell ref="I64:K64"/>
    <mergeCell ref="A3:A6"/>
    <mergeCell ref="B3:N3"/>
    <mergeCell ref="H4:I4"/>
    <mergeCell ref="M4:N4"/>
    <mergeCell ref="B36:D36"/>
    <mergeCell ref="E36:G36"/>
    <mergeCell ref="J36:L36"/>
    <mergeCell ref="B37:D37"/>
    <mergeCell ref="E37:G37"/>
    <mergeCell ref="H39:K40"/>
    <mergeCell ref="L39:L40"/>
    <mergeCell ref="A41:B41"/>
    <mergeCell ref="D41:F41"/>
    <mergeCell ref="H41:K41"/>
    <mergeCell ref="A39:B40"/>
    <mergeCell ref="C39:C40"/>
    <mergeCell ref="D39:F40"/>
    <mergeCell ref="G39:G40"/>
    <mergeCell ref="A42:B42"/>
    <mergeCell ref="D42:F42"/>
    <mergeCell ref="H42:K42"/>
    <mergeCell ref="A43:B43"/>
    <mergeCell ref="D43:F43"/>
    <mergeCell ref="H43:K43"/>
    <mergeCell ref="A44:B44"/>
    <mergeCell ref="D44:F44"/>
    <mergeCell ref="H44:K44"/>
    <mergeCell ref="A45:B45"/>
    <mergeCell ref="D45:F45"/>
    <mergeCell ref="H45:K45"/>
    <mergeCell ref="A46:B46"/>
    <mergeCell ref="D46:F46"/>
    <mergeCell ref="H46:K46"/>
    <mergeCell ref="A47:B47"/>
    <mergeCell ref="D47:F47"/>
    <mergeCell ref="H47:K47"/>
    <mergeCell ref="A48:B48"/>
    <mergeCell ref="D48:F48"/>
    <mergeCell ref="H48:K48"/>
    <mergeCell ref="A50:B51"/>
    <mergeCell ref="C50:C51"/>
    <mergeCell ref="D50:F51"/>
    <mergeCell ref="G50:G51"/>
    <mergeCell ref="H50:K51"/>
    <mergeCell ref="L50:L51"/>
    <mergeCell ref="A52:B52"/>
    <mergeCell ref="D52:F52"/>
    <mergeCell ref="H52:K52"/>
    <mergeCell ref="A53:B53"/>
    <mergeCell ref="D53:F53"/>
    <mergeCell ref="H53:K53"/>
    <mergeCell ref="A54:B54"/>
    <mergeCell ref="D54:F54"/>
    <mergeCell ref="H54:K54"/>
    <mergeCell ref="A55:B55"/>
    <mergeCell ref="D55:F55"/>
    <mergeCell ref="H55:K55"/>
    <mergeCell ref="A56:B56"/>
    <mergeCell ref="D56:F56"/>
    <mergeCell ref="H56:K56"/>
    <mergeCell ref="A57:B57"/>
    <mergeCell ref="D57:F57"/>
    <mergeCell ref="H57:K57"/>
    <mergeCell ref="A58:B58"/>
    <mergeCell ref="D58:F58"/>
    <mergeCell ref="H58:K58"/>
    <mergeCell ref="A59:B59"/>
    <mergeCell ref="D59:F59"/>
    <mergeCell ref="H59:K59"/>
    <mergeCell ref="A60:B60"/>
    <mergeCell ref="D60:F60"/>
    <mergeCell ref="H60:K60"/>
    <mergeCell ref="J89:L89"/>
    <mergeCell ref="A95:A96"/>
    <mergeCell ref="B95:D95"/>
    <mergeCell ref="E95:G95"/>
    <mergeCell ref="H95:J95"/>
    <mergeCell ref="A89:A90"/>
    <mergeCell ref="B89:B90"/>
    <mergeCell ref="C89:H89"/>
    <mergeCell ref="F112:G112"/>
    <mergeCell ref="A109:C109"/>
    <mergeCell ref="E109:G109"/>
    <mergeCell ref="F110:G110"/>
    <mergeCell ref="F111:G111"/>
  </mergeCells>
  <printOptions/>
  <pageMargins left="0.15748031496062992" right="0.15748031496062992" top="0.5905511811023623" bottom="0.15748031496062992" header="0.35433070866141736" footer="0.15748031496062992"/>
  <pageSetup horizontalDpi="600" verticalDpi="600" orientation="portrait" paperSize="9" scale="64" r:id="rId1"/>
  <headerFooter alignWithMargins="0">
    <oddFooter>&amp;C&amp;P</oddFooter>
  </headerFooter>
  <rowBreaks count="1" manualBreakCount="1">
    <brk id="72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P112"/>
  <sheetViews>
    <sheetView view="pageBreakPreview" zoomScale="75" zoomScaleSheetLayoutView="75" workbookViewId="0" topLeftCell="A88">
      <selection activeCell="M2" sqref="M2"/>
    </sheetView>
  </sheetViews>
  <sheetFormatPr defaultColWidth="9.00390625" defaultRowHeight="12.75"/>
  <cols>
    <col min="1" max="1" width="28.125" style="10" customWidth="1"/>
    <col min="2" max="7" width="9.75390625" style="11" customWidth="1"/>
    <col min="8" max="8" width="8.125" style="11" customWidth="1"/>
    <col min="9" max="9" width="8.875" style="10" customWidth="1"/>
    <col min="10" max="16" width="9.125" style="10" customWidth="1"/>
  </cols>
  <sheetData>
    <row r="1" spans="12:14" ht="15.75">
      <c r="L1" s="12"/>
      <c r="N1" s="13"/>
    </row>
    <row r="2" spans="1:14" ht="16.5" thickBot="1">
      <c r="A2" s="14"/>
      <c r="B2" s="15"/>
      <c r="C2" s="15"/>
      <c r="D2" s="15"/>
      <c r="E2" s="15"/>
      <c r="F2" s="15"/>
      <c r="G2" s="15"/>
      <c r="H2" s="15"/>
      <c r="L2" s="12"/>
      <c r="N2" s="13"/>
    </row>
    <row r="3" spans="1:14" ht="24" customHeight="1" thickBot="1">
      <c r="A3" s="282" t="s">
        <v>0</v>
      </c>
      <c r="B3" s="279" t="s">
        <v>413</v>
      </c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8"/>
    </row>
    <row r="4" spans="1:14" ht="12.75">
      <c r="A4" s="281"/>
      <c r="B4" s="16" t="s">
        <v>1</v>
      </c>
      <c r="C4" s="17"/>
      <c r="D4" s="18"/>
      <c r="E4" s="16" t="s">
        <v>2</v>
      </c>
      <c r="F4" s="17"/>
      <c r="G4" s="18"/>
      <c r="H4" s="298" t="s">
        <v>3</v>
      </c>
      <c r="I4" s="299"/>
      <c r="J4" s="17" t="s">
        <v>4</v>
      </c>
      <c r="K4" s="19"/>
      <c r="L4" s="18"/>
      <c r="M4" s="298" t="s">
        <v>5</v>
      </c>
      <c r="N4" s="300"/>
    </row>
    <row r="5" spans="1:14" ht="12.75">
      <c r="A5" s="281"/>
      <c r="B5" s="20" t="s">
        <v>6</v>
      </c>
      <c r="C5" s="21" t="s">
        <v>7</v>
      </c>
      <c r="D5" s="22" t="s">
        <v>8</v>
      </c>
      <c r="E5" s="20" t="s">
        <v>6</v>
      </c>
      <c r="F5" s="21" t="s">
        <v>7</v>
      </c>
      <c r="G5" s="22" t="s">
        <v>8</v>
      </c>
      <c r="H5" s="23" t="s">
        <v>8</v>
      </c>
      <c r="I5" s="23" t="s">
        <v>9</v>
      </c>
      <c r="J5" s="24" t="s">
        <v>6</v>
      </c>
      <c r="K5" s="21" t="s">
        <v>7</v>
      </c>
      <c r="L5" s="22" t="s">
        <v>8</v>
      </c>
      <c r="M5" s="23" t="s">
        <v>8</v>
      </c>
      <c r="N5" s="22" t="s">
        <v>9</v>
      </c>
    </row>
    <row r="6" spans="1:14" ht="13.5" thickBot="1">
      <c r="A6" s="278"/>
      <c r="B6" s="25" t="s">
        <v>10</v>
      </c>
      <c r="C6" s="26" t="s">
        <v>10</v>
      </c>
      <c r="D6" s="27"/>
      <c r="E6" s="25" t="s">
        <v>10</v>
      </c>
      <c r="F6" s="26" t="s">
        <v>10</v>
      </c>
      <c r="G6" s="27"/>
      <c r="H6" s="28" t="s">
        <v>11</v>
      </c>
      <c r="I6" s="29" t="s">
        <v>12</v>
      </c>
      <c r="J6" s="30" t="s">
        <v>10</v>
      </c>
      <c r="K6" s="26" t="s">
        <v>10</v>
      </c>
      <c r="L6" s="27"/>
      <c r="M6" s="28" t="s">
        <v>11</v>
      </c>
      <c r="N6" s="27" t="s">
        <v>12</v>
      </c>
    </row>
    <row r="7" spans="1:14" ht="13.5" customHeight="1" thickTop="1">
      <c r="A7" s="31" t="s">
        <v>13</v>
      </c>
      <c r="B7" s="32">
        <v>7215</v>
      </c>
      <c r="C7" s="33"/>
      <c r="D7" s="34">
        <v>7215</v>
      </c>
      <c r="E7" s="32">
        <v>7216</v>
      </c>
      <c r="F7" s="33"/>
      <c r="G7" s="34">
        <v>7216</v>
      </c>
      <c r="H7" s="44">
        <f>+G7-D7</f>
        <v>1</v>
      </c>
      <c r="I7" s="45">
        <f>+G7/D7</f>
        <v>1.0001386001386001</v>
      </c>
      <c r="J7" s="37">
        <v>7238</v>
      </c>
      <c r="K7" s="33"/>
      <c r="L7" s="38">
        <v>7238</v>
      </c>
      <c r="M7" s="44">
        <f>+L7-G7</f>
        <v>22</v>
      </c>
      <c r="N7" s="48">
        <f>+L7/G7</f>
        <v>1.0030487804878048</v>
      </c>
    </row>
    <row r="8" spans="1:14" ht="13.5" customHeight="1">
      <c r="A8" s="40" t="s">
        <v>14</v>
      </c>
      <c r="B8" s="41">
        <v>0</v>
      </c>
      <c r="C8" s="42"/>
      <c r="D8" s="43">
        <f>SUM(B8:C8)</f>
        <v>0</v>
      </c>
      <c r="E8" s="41">
        <v>0</v>
      </c>
      <c r="F8" s="42"/>
      <c r="G8" s="43">
        <f>SUM(E8:F8)</f>
        <v>0</v>
      </c>
      <c r="H8" s="44">
        <f>+G8-D8</f>
        <v>0</v>
      </c>
      <c r="I8" s="45"/>
      <c r="J8" s="46"/>
      <c r="K8" s="42"/>
      <c r="L8" s="47">
        <f>SUM(J8:K8)</f>
        <v>0</v>
      </c>
      <c r="M8" s="44">
        <f>+L8-G8</f>
        <v>0</v>
      </c>
      <c r="N8" s="48"/>
    </row>
    <row r="9" spans="1:14" ht="13.5" customHeight="1">
      <c r="A9" s="40" t="s">
        <v>15</v>
      </c>
      <c r="B9" s="41">
        <v>0</v>
      </c>
      <c r="C9" s="42"/>
      <c r="D9" s="43">
        <f aca="true" t="shared" si="0" ref="D9:D15">SUM(B9:C9)</f>
        <v>0</v>
      </c>
      <c r="E9" s="41">
        <v>0</v>
      </c>
      <c r="F9" s="42"/>
      <c r="G9" s="43">
        <f aca="true" t="shared" si="1" ref="G9:G15">SUM(E9:F9)</f>
        <v>0</v>
      </c>
      <c r="H9" s="44">
        <f aca="true" t="shared" si="2" ref="H9:H35">+G9-D9</f>
        <v>0</v>
      </c>
      <c r="I9" s="45"/>
      <c r="J9" s="46"/>
      <c r="K9" s="42"/>
      <c r="L9" s="47">
        <f aca="true" t="shared" si="3" ref="L9:L15">SUM(J9:K9)</f>
        <v>0</v>
      </c>
      <c r="M9" s="44">
        <f aca="true" t="shared" si="4" ref="M9:M35">+L9-G9</f>
        <v>0</v>
      </c>
      <c r="N9" s="48"/>
    </row>
    <row r="10" spans="1:14" ht="13.5" customHeight="1">
      <c r="A10" s="40" t="s">
        <v>16</v>
      </c>
      <c r="B10" s="41">
        <v>0</v>
      </c>
      <c r="C10" s="42"/>
      <c r="D10" s="43">
        <f t="shared" si="0"/>
        <v>0</v>
      </c>
      <c r="E10" s="41">
        <v>0</v>
      </c>
      <c r="F10" s="42"/>
      <c r="G10" s="43">
        <f t="shared" si="1"/>
        <v>0</v>
      </c>
      <c r="H10" s="44">
        <f t="shared" si="2"/>
        <v>0</v>
      </c>
      <c r="I10" s="45"/>
      <c r="J10" s="46"/>
      <c r="K10" s="42"/>
      <c r="L10" s="47">
        <f t="shared" si="3"/>
        <v>0</v>
      </c>
      <c r="M10" s="44">
        <f t="shared" si="4"/>
        <v>0</v>
      </c>
      <c r="N10" s="48"/>
    </row>
    <row r="11" spans="1:14" ht="13.5" customHeight="1">
      <c r="A11" s="40" t="s">
        <v>17</v>
      </c>
      <c r="B11" s="41">
        <v>192</v>
      </c>
      <c r="C11" s="42"/>
      <c r="D11" s="43">
        <f t="shared" si="0"/>
        <v>192</v>
      </c>
      <c r="E11" s="41">
        <v>75</v>
      </c>
      <c r="F11" s="42"/>
      <c r="G11" s="43">
        <f t="shared" si="1"/>
        <v>75</v>
      </c>
      <c r="H11" s="44">
        <f t="shared" si="2"/>
        <v>-117</v>
      </c>
      <c r="I11" s="45">
        <f aca="true" t="shared" si="5" ref="I11:I35">+G11/D11</f>
        <v>0.390625</v>
      </c>
      <c r="J11" s="46">
        <v>77</v>
      </c>
      <c r="K11" s="42"/>
      <c r="L11" s="47">
        <f t="shared" si="3"/>
        <v>77</v>
      </c>
      <c r="M11" s="44">
        <f t="shared" si="4"/>
        <v>2</v>
      </c>
      <c r="N11" s="48">
        <f aca="true" t="shared" si="6" ref="N11:N35">+L11/G11</f>
        <v>1.0266666666666666</v>
      </c>
    </row>
    <row r="12" spans="1:14" ht="13.5" customHeight="1">
      <c r="A12" s="49" t="s">
        <v>18</v>
      </c>
      <c r="B12" s="41">
        <v>0</v>
      </c>
      <c r="C12" s="42"/>
      <c r="D12" s="43">
        <f t="shared" si="0"/>
        <v>0</v>
      </c>
      <c r="E12" s="41">
        <v>0</v>
      </c>
      <c r="F12" s="42"/>
      <c r="G12" s="43">
        <f t="shared" si="1"/>
        <v>0</v>
      </c>
      <c r="H12" s="44">
        <f t="shared" si="2"/>
        <v>0</v>
      </c>
      <c r="I12" s="45"/>
      <c r="J12" s="46"/>
      <c r="K12" s="42"/>
      <c r="L12" s="47">
        <f t="shared" si="3"/>
        <v>0</v>
      </c>
      <c r="M12" s="44">
        <f t="shared" si="4"/>
        <v>0</v>
      </c>
      <c r="N12" s="48"/>
    </row>
    <row r="13" spans="1:14" ht="13.5" customHeight="1">
      <c r="A13" s="49" t="s">
        <v>19</v>
      </c>
      <c r="B13" s="41">
        <v>0</v>
      </c>
      <c r="C13" s="42"/>
      <c r="D13" s="43">
        <f t="shared" si="0"/>
        <v>0</v>
      </c>
      <c r="E13" s="41">
        <v>0</v>
      </c>
      <c r="F13" s="42"/>
      <c r="G13" s="43">
        <f t="shared" si="1"/>
        <v>0</v>
      </c>
      <c r="H13" s="44">
        <f t="shared" si="2"/>
        <v>0</v>
      </c>
      <c r="I13" s="45"/>
      <c r="J13" s="46"/>
      <c r="K13" s="42"/>
      <c r="L13" s="47">
        <f t="shared" si="3"/>
        <v>0</v>
      </c>
      <c r="M13" s="44">
        <f t="shared" si="4"/>
        <v>0</v>
      </c>
      <c r="N13" s="48"/>
    </row>
    <row r="14" spans="1:14" ht="23.25" customHeight="1">
      <c r="A14" s="49" t="s">
        <v>20</v>
      </c>
      <c r="B14" s="41">
        <v>0</v>
      </c>
      <c r="C14" s="42"/>
      <c r="D14" s="43">
        <f t="shared" si="0"/>
        <v>0</v>
      </c>
      <c r="E14" s="41">
        <v>0</v>
      </c>
      <c r="F14" s="42"/>
      <c r="G14" s="43">
        <f t="shared" si="1"/>
        <v>0</v>
      </c>
      <c r="H14" s="44">
        <f t="shared" si="2"/>
        <v>0</v>
      </c>
      <c r="I14" s="45"/>
      <c r="J14" s="46"/>
      <c r="K14" s="42"/>
      <c r="L14" s="47">
        <f t="shared" si="3"/>
        <v>0</v>
      </c>
      <c r="M14" s="44">
        <f t="shared" si="4"/>
        <v>0</v>
      </c>
      <c r="N14" s="48"/>
    </row>
    <row r="15" spans="1:14" ht="13.5" customHeight="1" thickBot="1">
      <c r="A15" s="50" t="s">
        <v>21</v>
      </c>
      <c r="B15" s="51">
        <v>11345</v>
      </c>
      <c r="C15" s="52"/>
      <c r="D15" s="43">
        <f t="shared" si="0"/>
        <v>11345</v>
      </c>
      <c r="E15" s="51">
        <v>11099</v>
      </c>
      <c r="F15" s="52"/>
      <c r="G15" s="43">
        <f t="shared" si="1"/>
        <v>11099</v>
      </c>
      <c r="H15" s="53">
        <f t="shared" si="2"/>
        <v>-246</v>
      </c>
      <c r="I15" s="54">
        <f t="shared" si="5"/>
        <v>0.9783164389598942</v>
      </c>
      <c r="J15" s="55">
        <v>11189</v>
      </c>
      <c r="K15" s="52"/>
      <c r="L15" s="47">
        <f t="shared" si="3"/>
        <v>11189</v>
      </c>
      <c r="M15" s="53">
        <f t="shared" si="4"/>
        <v>90</v>
      </c>
      <c r="N15" s="56">
        <f t="shared" si="6"/>
        <v>1.0081088386341113</v>
      </c>
    </row>
    <row r="16" spans="1:14" ht="13.5" customHeight="1" thickBot="1">
      <c r="A16" s="57" t="s">
        <v>22</v>
      </c>
      <c r="B16" s="58">
        <f aca="true" t="shared" si="7" ref="B16:G16">SUM(B7+B8+B9+B10+B11+B13+B15)</f>
        <v>18752</v>
      </c>
      <c r="C16" s="59">
        <f t="shared" si="7"/>
        <v>0</v>
      </c>
      <c r="D16" s="60">
        <f t="shared" si="7"/>
        <v>18752</v>
      </c>
      <c r="E16" s="58">
        <f t="shared" si="7"/>
        <v>18390</v>
      </c>
      <c r="F16" s="59">
        <f t="shared" si="7"/>
        <v>0</v>
      </c>
      <c r="G16" s="60">
        <f t="shared" si="7"/>
        <v>18390</v>
      </c>
      <c r="H16" s="61">
        <f t="shared" si="2"/>
        <v>-362</v>
      </c>
      <c r="I16" s="62">
        <f t="shared" si="5"/>
        <v>0.9806953924914675</v>
      </c>
      <c r="J16" s="63">
        <f>SUM(J7+J8+J9+J10+J11+J13+J15)</f>
        <v>18504</v>
      </c>
      <c r="K16" s="59">
        <f>SUM(K7+K8+K9+K10+K11+K13+K15)</f>
        <v>0</v>
      </c>
      <c r="L16" s="60">
        <f>SUM(L7+L8+L9+L10+L11+L13+L15)</f>
        <v>18504</v>
      </c>
      <c r="M16" s="61">
        <f t="shared" si="4"/>
        <v>114</v>
      </c>
      <c r="N16" s="64">
        <f t="shared" si="6"/>
        <v>1.0061990212071779</v>
      </c>
    </row>
    <row r="17" spans="1:14" ht="13.5" customHeight="1">
      <c r="A17" s="65" t="s">
        <v>23</v>
      </c>
      <c r="B17" s="32">
        <v>3400</v>
      </c>
      <c r="C17" s="33"/>
      <c r="D17" s="43">
        <f aca="true" t="shared" si="8" ref="D17:D34">SUM(B17:C17)</f>
        <v>3400</v>
      </c>
      <c r="E17" s="32">
        <v>3236</v>
      </c>
      <c r="F17" s="33"/>
      <c r="G17" s="34">
        <f>SUM(E17:F17)</f>
        <v>3236</v>
      </c>
      <c r="H17" s="35">
        <f t="shared" si="2"/>
        <v>-164</v>
      </c>
      <c r="I17" s="66">
        <f t="shared" si="5"/>
        <v>0.951764705882353</v>
      </c>
      <c r="J17" s="37">
        <v>3040</v>
      </c>
      <c r="K17" s="33"/>
      <c r="L17" s="38">
        <f>SUM(J17:K17)</f>
        <v>3040</v>
      </c>
      <c r="M17" s="35">
        <f t="shared" si="4"/>
        <v>-196</v>
      </c>
      <c r="N17" s="67">
        <f t="shared" si="6"/>
        <v>0.9394313967861557</v>
      </c>
    </row>
    <row r="18" spans="1:14" ht="21" customHeight="1">
      <c r="A18" s="49" t="s">
        <v>24</v>
      </c>
      <c r="B18" s="32">
        <v>462</v>
      </c>
      <c r="C18" s="33"/>
      <c r="D18" s="43">
        <f t="shared" si="8"/>
        <v>462</v>
      </c>
      <c r="E18" s="32">
        <v>406</v>
      </c>
      <c r="F18" s="33"/>
      <c r="G18" s="34">
        <f aca="true" t="shared" si="9" ref="G18:G34">SUM(E18:F18)</f>
        <v>406</v>
      </c>
      <c r="H18" s="44">
        <f t="shared" si="2"/>
        <v>-56</v>
      </c>
      <c r="I18" s="45">
        <f t="shared" si="5"/>
        <v>0.8787878787878788</v>
      </c>
      <c r="J18" s="37">
        <v>400</v>
      </c>
      <c r="K18" s="33"/>
      <c r="L18" s="38">
        <f aca="true" t="shared" si="10" ref="L18:L34">SUM(J18:K18)</f>
        <v>400</v>
      </c>
      <c r="M18" s="44">
        <f t="shared" si="4"/>
        <v>-6</v>
      </c>
      <c r="N18" s="48">
        <f t="shared" si="6"/>
        <v>0.9852216748768473</v>
      </c>
    </row>
    <row r="19" spans="1:14" ht="13.5" customHeight="1">
      <c r="A19" s="40" t="s">
        <v>25</v>
      </c>
      <c r="B19" s="41">
        <v>1839</v>
      </c>
      <c r="C19" s="42"/>
      <c r="D19" s="43">
        <f t="shared" si="8"/>
        <v>1839</v>
      </c>
      <c r="E19" s="41">
        <v>1819</v>
      </c>
      <c r="F19" s="42"/>
      <c r="G19" s="34">
        <f t="shared" si="9"/>
        <v>1819</v>
      </c>
      <c r="H19" s="44">
        <f t="shared" si="2"/>
        <v>-20</v>
      </c>
      <c r="I19" s="45">
        <f t="shared" si="5"/>
        <v>0.9891245241979336</v>
      </c>
      <c r="J19" s="46">
        <v>2020</v>
      </c>
      <c r="K19" s="42"/>
      <c r="L19" s="38">
        <f t="shared" si="10"/>
        <v>2020</v>
      </c>
      <c r="M19" s="44">
        <f t="shared" si="4"/>
        <v>201</v>
      </c>
      <c r="N19" s="48">
        <f t="shared" si="6"/>
        <v>1.1105002748763058</v>
      </c>
    </row>
    <row r="20" spans="1:14" ht="13.5" customHeight="1">
      <c r="A20" s="49" t="s">
        <v>26</v>
      </c>
      <c r="B20" s="41">
        <v>0</v>
      </c>
      <c r="C20" s="42"/>
      <c r="D20" s="43">
        <f t="shared" si="8"/>
        <v>0</v>
      </c>
      <c r="E20" s="41">
        <v>0</v>
      </c>
      <c r="F20" s="42"/>
      <c r="G20" s="34">
        <f t="shared" si="9"/>
        <v>0</v>
      </c>
      <c r="H20" s="44">
        <f t="shared" si="2"/>
        <v>0</v>
      </c>
      <c r="I20" s="45"/>
      <c r="J20" s="46">
        <v>0</v>
      </c>
      <c r="K20" s="42"/>
      <c r="L20" s="38">
        <f t="shared" si="10"/>
        <v>0</v>
      </c>
      <c r="M20" s="44">
        <f t="shared" si="4"/>
        <v>0</v>
      </c>
      <c r="N20" s="48"/>
    </row>
    <row r="21" spans="1:14" ht="13.5" customHeight="1">
      <c r="A21" s="40" t="s">
        <v>27</v>
      </c>
      <c r="B21" s="41">
        <v>0</v>
      </c>
      <c r="C21" s="42"/>
      <c r="D21" s="43">
        <f t="shared" si="8"/>
        <v>0</v>
      </c>
      <c r="E21" s="41">
        <v>0</v>
      </c>
      <c r="F21" s="42"/>
      <c r="G21" s="34">
        <f t="shared" si="9"/>
        <v>0</v>
      </c>
      <c r="H21" s="44">
        <f t="shared" si="2"/>
        <v>0</v>
      </c>
      <c r="I21" s="45"/>
      <c r="J21" s="46">
        <v>0</v>
      </c>
      <c r="K21" s="42"/>
      <c r="L21" s="38">
        <f t="shared" si="10"/>
        <v>0</v>
      </c>
      <c r="M21" s="44">
        <f t="shared" si="4"/>
        <v>0</v>
      </c>
      <c r="N21" s="48"/>
    </row>
    <row r="22" spans="1:14" ht="13.5" customHeight="1">
      <c r="A22" s="40" t="s">
        <v>28</v>
      </c>
      <c r="B22" s="46">
        <v>774</v>
      </c>
      <c r="C22" s="42"/>
      <c r="D22" s="43">
        <f t="shared" si="8"/>
        <v>774</v>
      </c>
      <c r="E22" s="46">
        <v>952</v>
      </c>
      <c r="F22" s="42"/>
      <c r="G22" s="34">
        <f t="shared" si="9"/>
        <v>952</v>
      </c>
      <c r="H22" s="44">
        <f t="shared" si="2"/>
        <v>178</v>
      </c>
      <c r="I22" s="45">
        <f t="shared" si="5"/>
        <v>1.2299741602067182</v>
      </c>
      <c r="J22" s="46">
        <v>850</v>
      </c>
      <c r="K22" s="42"/>
      <c r="L22" s="38">
        <f t="shared" si="10"/>
        <v>850</v>
      </c>
      <c r="M22" s="44">
        <f t="shared" si="4"/>
        <v>-102</v>
      </c>
      <c r="N22" s="48">
        <f t="shared" si="6"/>
        <v>0.8928571428571429</v>
      </c>
    </row>
    <row r="23" spans="1:14" ht="13.5" customHeight="1">
      <c r="A23" s="49" t="s">
        <v>29</v>
      </c>
      <c r="B23" s="41">
        <v>77</v>
      </c>
      <c r="C23" s="42"/>
      <c r="D23" s="43">
        <f t="shared" si="8"/>
        <v>77</v>
      </c>
      <c r="E23" s="41">
        <v>314</v>
      </c>
      <c r="F23" s="42"/>
      <c r="G23" s="34">
        <f t="shared" si="9"/>
        <v>314</v>
      </c>
      <c r="H23" s="44">
        <f t="shared" si="2"/>
        <v>237</v>
      </c>
      <c r="I23" s="45">
        <f t="shared" si="5"/>
        <v>4.077922077922078</v>
      </c>
      <c r="J23" s="68">
        <v>320</v>
      </c>
      <c r="K23" s="42"/>
      <c r="L23" s="38">
        <f t="shared" si="10"/>
        <v>320</v>
      </c>
      <c r="M23" s="44">
        <f t="shared" si="4"/>
        <v>6</v>
      </c>
      <c r="N23" s="48">
        <f t="shared" si="6"/>
        <v>1.019108280254777</v>
      </c>
    </row>
    <row r="24" spans="1:14" ht="13.5" customHeight="1">
      <c r="A24" s="40" t="s">
        <v>30</v>
      </c>
      <c r="B24" s="41">
        <v>697</v>
      </c>
      <c r="C24" s="42"/>
      <c r="D24" s="43">
        <f t="shared" si="8"/>
        <v>697</v>
      </c>
      <c r="E24" s="41">
        <v>638</v>
      </c>
      <c r="F24" s="42"/>
      <c r="G24" s="34">
        <f t="shared" si="9"/>
        <v>638</v>
      </c>
      <c r="H24" s="44">
        <f t="shared" si="2"/>
        <v>-59</v>
      </c>
      <c r="I24" s="45">
        <f t="shared" si="5"/>
        <v>0.9153515064562411</v>
      </c>
      <c r="J24" s="68">
        <v>530</v>
      </c>
      <c r="K24" s="42"/>
      <c r="L24" s="38">
        <f t="shared" si="10"/>
        <v>530</v>
      </c>
      <c r="M24" s="44">
        <f t="shared" si="4"/>
        <v>-108</v>
      </c>
      <c r="N24" s="48">
        <f t="shared" si="6"/>
        <v>0.8307210031347962</v>
      </c>
    </row>
    <row r="25" spans="1:14" ht="13.5" customHeight="1">
      <c r="A25" s="69" t="s">
        <v>31</v>
      </c>
      <c r="B25" s="46">
        <v>10486</v>
      </c>
      <c r="C25" s="42"/>
      <c r="D25" s="43">
        <f t="shared" si="8"/>
        <v>10486</v>
      </c>
      <c r="E25" s="46">
        <v>10522</v>
      </c>
      <c r="F25" s="42"/>
      <c r="G25" s="34">
        <f t="shared" si="9"/>
        <v>10522</v>
      </c>
      <c r="H25" s="44">
        <f t="shared" si="2"/>
        <v>36</v>
      </c>
      <c r="I25" s="45">
        <f t="shared" si="5"/>
        <v>1.0034331489605188</v>
      </c>
      <c r="J25" s="46">
        <v>10510</v>
      </c>
      <c r="K25" s="42"/>
      <c r="L25" s="38">
        <f t="shared" si="10"/>
        <v>10510</v>
      </c>
      <c r="M25" s="44">
        <f t="shared" si="4"/>
        <v>-12</v>
      </c>
      <c r="N25" s="48">
        <f t="shared" si="6"/>
        <v>0.9988595324082874</v>
      </c>
    </row>
    <row r="26" spans="1:14" ht="13.5" customHeight="1">
      <c r="A26" s="49" t="s">
        <v>32</v>
      </c>
      <c r="B26" s="41">
        <v>7681</v>
      </c>
      <c r="C26" s="42"/>
      <c r="D26" s="43">
        <f t="shared" si="8"/>
        <v>7681</v>
      </c>
      <c r="E26" s="41">
        <v>7677</v>
      </c>
      <c r="F26" s="42"/>
      <c r="G26" s="34">
        <f t="shared" si="9"/>
        <v>7677</v>
      </c>
      <c r="H26" s="44">
        <f t="shared" si="2"/>
        <v>-4</v>
      </c>
      <c r="I26" s="45">
        <f t="shared" si="5"/>
        <v>0.9994792344746778</v>
      </c>
      <c r="J26" s="68">
        <v>7670</v>
      </c>
      <c r="K26" s="70"/>
      <c r="L26" s="38">
        <f t="shared" si="10"/>
        <v>7670</v>
      </c>
      <c r="M26" s="44">
        <f t="shared" si="4"/>
        <v>-7</v>
      </c>
      <c r="N26" s="48">
        <f t="shared" si="6"/>
        <v>0.9990881854891234</v>
      </c>
    </row>
    <row r="27" spans="1:14" ht="13.5" customHeight="1">
      <c r="A27" s="69" t="s">
        <v>33</v>
      </c>
      <c r="B27" s="41">
        <v>7660</v>
      </c>
      <c r="C27" s="42"/>
      <c r="D27" s="43">
        <f t="shared" si="8"/>
        <v>7660</v>
      </c>
      <c r="E27" s="41">
        <v>7670</v>
      </c>
      <c r="F27" s="42"/>
      <c r="G27" s="34">
        <f t="shared" si="9"/>
        <v>7670</v>
      </c>
      <c r="H27" s="44">
        <f t="shared" si="2"/>
        <v>10</v>
      </c>
      <c r="I27" s="45">
        <f t="shared" si="5"/>
        <v>1.0013054830287207</v>
      </c>
      <c r="J27" s="46">
        <v>7670</v>
      </c>
      <c r="K27" s="42"/>
      <c r="L27" s="38">
        <f t="shared" si="10"/>
        <v>7670</v>
      </c>
      <c r="M27" s="44">
        <f t="shared" si="4"/>
        <v>0</v>
      </c>
      <c r="N27" s="48">
        <f t="shared" si="6"/>
        <v>1</v>
      </c>
    </row>
    <row r="28" spans="1:14" ht="13.5" customHeight="1">
      <c r="A28" s="49" t="s">
        <v>34</v>
      </c>
      <c r="B28" s="41">
        <v>21</v>
      </c>
      <c r="C28" s="42"/>
      <c r="D28" s="43">
        <f t="shared" si="8"/>
        <v>21</v>
      </c>
      <c r="E28" s="41">
        <v>7</v>
      </c>
      <c r="F28" s="42"/>
      <c r="G28" s="34">
        <f t="shared" si="9"/>
        <v>7</v>
      </c>
      <c r="H28" s="44">
        <f t="shared" si="2"/>
        <v>-14</v>
      </c>
      <c r="I28" s="45">
        <f t="shared" si="5"/>
        <v>0.3333333333333333</v>
      </c>
      <c r="J28" s="46">
        <v>0</v>
      </c>
      <c r="K28" s="42"/>
      <c r="L28" s="38">
        <f t="shared" si="10"/>
        <v>0</v>
      </c>
      <c r="M28" s="44">
        <f t="shared" si="4"/>
        <v>-7</v>
      </c>
      <c r="N28" s="48">
        <f t="shared" si="6"/>
        <v>0</v>
      </c>
    </row>
    <row r="29" spans="1:14" ht="13.5" customHeight="1">
      <c r="A29" s="49" t="s">
        <v>35</v>
      </c>
      <c r="B29" s="41">
        <v>2805</v>
      </c>
      <c r="C29" s="42"/>
      <c r="D29" s="43">
        <f t="shared" si="8"/>
        <v>2805</v>
      </c>
      <c r="E29" s="41">
        <v>2845</v>
      </c>
      <c r="F29" s="42"/>
      <c r="G29" s="34">
        <f t="shared" si="9"/>
        <v>2845</v>
      </c>
      <c r="H29" s="44">
        <f t="shared" si="2"/>
        <v>40</v>
      </c>
      <c r="I29" s="45">
        <f t="shared" si="5"/>
        <v>1.014260249554367</v>
      </c>
      <c r="J29" s="46">
        <v>2840</v>
      </c>
      <c r="K29" s="42"/>
      <c r="L29" s="38">
        <f t="shared" si="10"/>
        <v>2840</v>
      </c>
      <c r="M29" s="44">
        <f t="shared" si="4"/>
        <v>-5</v>
      </c>
      <c r="N29" s="48">
        <f t="shared" si="6"/>
        <v>0.9982425307557118</v>
      </c>
    </row>
    <row r="30" spans="1:14" ht="13.5" customHeight="1">
      <c r="A30" s="69" t="s">
        <v>36</v>
      </c>
      <c r="B30" s="41">
        <v>0</v>
      </c>
      <c r="C30" s="42"/>
      <c r="D30" s="43">
        <f t="shared" si="8"/>
        <v>0</v>
      </c>
      <c r="E30" s="41">
        <v>0</v>
      </c>
      <c r="F30" s="42"/>
      <c r="G30" s="34">
        <f t="shared" si="9"/>
        <v>0</v>
      </c>
      <c r="H30" s="44">
        <f t="shared" si="2"/>
        <v>0</v>
      </c>
      <c r="I30" s="45"/>
      <c r="J30" s="46"/>
      <c r="K30" s="42"/>
      <c r="L30" s="38">
        <f t="shared" si="10"/>
        <v>0</v>
      </c>
      <c r="M30" s="44">
        <f t="shared" si="4"/>
        <v>0</v>
      </c>
      <c r="N30" s="48"/>
    </row>
    <row r="31" spans="1:14" ht="13.5" customHeight="1">
      <c r="A31" s="69" t="s">
        <v>37</v>
      </c>
      <c r="B31" s="41">
        <v>38</v>
      </c>
      <c r="C31" s="42"/>
      <c r="D31" s="43">
        <f t="shared" si="8"/>
        <v>38</v>
      </c>
      <c r="E31" s="41">
        <v>92</v>
      </c>
      <c r="F31" s="42"/>
      <c r="G31" s="34">
        <f t="shared" si="9"/>
        <v>92</v>
      </c>
      <c r="H31" s="44">
        <f t="shared" si="2"/>
        <v>54</v>
      </c>
      <c r="I31" s="45">
        <f t="shared" si="5"/>
        <v>2.4210526315789473</v>
      </c>
      <c r="J31" s="46">
        <v>92</v>
      </c>
      <c r="K31" s="42"/>
      <c r="L31" s="38">
        <f t="shared" si="10"/>
        <v>92</v>
      </c>
      <c r="M31" s="44">
        <f t="shared" si="4"/>
        <v>0</v>
      </c>
      <c r="N31" s="48">
        <f t="shared" si="6"/>
        <v>1</v>
      </c>
    </row>
    <row r="32" spans="1:14" ht="13.5" customHeight="1">
      <c r="A32" s="49" t="s">
        <v>38</v>
      </c>
      <c r="B32" s="41">
        <v>1707</v>
      </c>
      <c r="C32" s="42"/>
      <c r="D32" s="43">
        <f t="shared" si="8"/>
        <v>1707</v>
      </c>
      <c r="E32" s="41">
        <v>1711</v>
      </c>
      <c r="F32" s="42"/>
      <c r="G32" s="34">
        <f t="shared" si="9"/>
        <v>1711</v>
      </c>
      <c r="H32" s="44">
        <f t="shared" si="2"/>
        <v>4</v>
      </c>
      <c r="I32" s="45">
        <f t="shared" si="5"/>
        <v>1.0023432923257176</v>
      </c>
      <c r="J32" s="68">
        <v>1992</v>
      </c>
      <c r="K32" s="42"/>
      <c r="L32" s="38">
        <f t="shared" si="10"/>
        <v>1992</v>
      </c>
      <c r="M32" s="44">
        <f t="shared" si="4"/>
        <v>281</v>
      </c>
      <c r="N32" s="48">
        <f t="shared" si="6"/>
        <v>1.1642314436002337</v>
      </c>
    </row>
    <row r="33" spans="1:14" ht="22.5" customHeight="1">
      <c r="A33" s="49" t="s">
        <v>39</v>
      </c>
      <c r="B33" s="41">
        <v>1707</v>
      </c>
      <c r="C33" s="42"/>
      <c r="D33" s="43">
        <f t="shared" si="8"/>
        <v>1707</v>
      </c>
      <c r="E33" s="41">
        <v>1711</v>
      </c>
      <c r="F33" s="42"/>
      <c r="G33" s="34">
        <f t="shared" si="9"/>
        <v>1711</v>
      </c>
      <c r="H33" s="44">
        <f t="shared" si="2"/>
        <v>4</v>
      </c>
      <c r="I33" s="45">
        <f t="shared" si="5"/>
        <v>1.0023432923257176</v>
      </c>
      <c r="J33" s="68">
        <v>1992</v>
      </c>
      <c r="K33" s="42"/>
      <c r="L33" s="38">
        <f t="shared" si="10"/>
        <v>1992</v>
      </c>
      <c r="M33" s="44">
        <f t="shared" si="4"/>
        <v>281</v>
      </c>
      <c r="N33" s="48">
        <f t="shared" si="6"/>
        <v>1.1642314436002337</v>
      </c>
    </row>
    <row r="34" spans="1:14" ht="13.5" customHeight="1" thickBot="1">
      <c r="A34" s="71" t="s">
        <v>40</v>
      </c>
      <c r="B34" s="51">
        <v>0</v>
      </c>
      <c r="C34" s="52"/>
      <c r="D34" s="43">
        <f t="shared" si="8"/>
        <v>0</v>
      </c>
      <c r="E34" s="51">
        <v>0</v>
      </c>
      <c r="F34" s="52"/>
      <c r="G34" s="34">
        <f t="shared" si="9"/>
        <v>0</v>
      </c>
      <c r="H34" s="53">
        <f t="shared" si="2"/>
        <v>0</v>
      </c>
      <c r="I34" s="54"/>
      <c r="J34" s="72"/>
      <c r="K34" s="52"/>
      <c r="L34" s="38">
        <f t="shared" si="10"/>
        <v>0</v>
      </c>
      <c r="M34" s="53">
        <f t="shared" si="4"/>
        <v>0</v>
      </c>
      <c r="N34" s="56"/>
    </row>
    <row r="35" spans="1:14" ht="13.5" customHeight="1" thickBot="1">
      <c r="A35" s="57" t="s">
        <v>41</v>
      </c>
      <c r="B35" s="58">
        <f aca="true" t="shared" si="11" ref="B35:G35">SUM(B17+B19+B20+B21+B22+B25+B30+B31+B32+B34)</f>
        <v>18244</v>
      </c>
      <c r="C35" s="59">
        <f t="shared" si="11"/>
        <v>0</v>
      </c>
      <c r="D35" s="60">
        <f t="shared" si="11"/>
        <v>18244</v>
      </c>
      <c r="E35" s="58">
        <f t="shared" si="11"/>
        <v>18332</v>
      </c>
      <c r="F35" s="59">
        <f t="shared" si="11"/>
        <v>0</v>
      </c>
      <c r="G35" s="60">
        <f t="shared" si="11"/>
        <v>18332</v>
      </c>
      <c r="H35" s="61">
        <f t="shared" si="2"/>
        <v>88</v>
      </c>
      <c r="I35" s="62">
        <f t="shared" si="5"/>
        <v>1.0048235036176276</v>
      </c>
      <c r="J35" s="63">
        <f>SUM(J17+J19+J20+J21+J22+J25+J30+J31+J32+J34)</f>
        <v>18504</v>
      </c>
      <c r="K35" s="59">
        <f>SUM(K17+K19+K20+K21+K22+K25+K30+K31+K32+K34)</f>
        <v>0</v>
      </c>
      <c r="L35" s="60">
        <f>SUM(L17+L19+L20+L21+L22+L25+L30+L31+L32+L34)</f>
        <v>18504</v>
      </c>
      <c r="M35" s="61">
        <f t="shared" si="4"/>
        <v>172</v>
      </c>
      <c r="N35" s="64">
        <f t="shared" si="6"/>
        <v>1.0093825005454942</v>
      </c>
    </row>
    <row r="36" spans="1:14" ht="13.5" customHeight="1" thickBot="1">
      <c r="A36" s="57" t="s">
        <v>42</v>
      </c>
      <c r="B36" s="301">
        <f>+D16-D35</f>
        <v>508</v>
      </c>
      <c r="C36" s="302"/>
      <c r="D36" s="303"/>
      <c r="E36" s="301">
        <f>+G16-G35</f>
        <v>58</v>
      </c>
      <c r="F36" s="302"/>
      <c r="G36" s="303">
        <v>-50784</v>
      </c>
      <c r="H36" s="73">
        <f>+E36-B36</f>
        <v>-450</v>
      </c>
      <c r="I36" s="74"/>
      <c r="J36" s="301">
        <f>+L16-L35</f>
        <v>0</v>
      </c>
      <c r="K36" s="302"/>
      <c r="L36" s="302">
        <v>0</v>
      </c>
      <c r="M36" s="61"/>
      <c r="N36" s="64"/>
    </row>
    <row r="37" spans="1:16" ht="20.25" customHeight="1" thickBot="1">
      <c r="A37" s="75" t="s">
        <v>43</v>
      </c>
      <c r="B37" s="301"/>
      <c r="C37" s="302"/>
      <c r="D37" s="303"/>
      <c r="E37" s="301"/>
      <c r="F37" s="302"/>
      <c r="G37" s="303"/>
      <c r="H37"/>
      <c r="I37"/>
      <c r="J37"/>
      <c r="K37"/>
      <c r="L37"/>
      <c r="M37"/>
      <c r="N37"/>
      <c r="O37"/>
      <c r="P37"/>
    </row>
    <row r="38" spans="2:8" ht="14.25" customHeight="1" thickBot="1">
      <c r="B38" s="10"/>
      <c r="C38" s="10"/>
      <c r="D38" s="76"/>
      <c r="E38" s="10"/>
      <c r="F38" s="10"/>
      <c r="G38" s="10"/>
      <c r="H38" s="10"/>
    </row>
    <row r="39" spans="1:16" ht="12.75">
      <c r="A39" s="318" t="s">
        <v>44</v>
      </c>
      <c r="B39" s="319"/>
      <c r="C39" s="310" t="s">
        <v>45</v>
      </c>
      <c r="D39" s="318" t="s">
        <v>46</v>
      </c>
      <c r="E39" s="319"/>
      <c r="F39" s="319"/>
      <c r="G39" s="310" t="s">
        <v>45</v>
      </c>
      <c r="H39" s="304" t="s">
        <v>47</v>
      </c>
      <c r="I39" s="305"/>
      <c r="J39" s="305"/>
      <c r="K39" s="306"/>
      <c r="L39" s="310" t="s">
        <v>45</v>
      </c>
      <c r="O39"/>
      <c r="P39"/>
    </row>
    <row r="40" spans="1:16" ht="13.5" thickBot="1">
      <c r="A40" s="320"/>
      <c r="B40" s="321"/>
      <c r="C40" s="311"/>
      <c r="D40" s="320"/>
      <c r="E40" s="321"/>
      <c r="F40" s="321"/>
      <c r="G40" s="311"/>
      <c r="H40" s="307"/>
      <c r="I40" s="308"/>
      <c r="J40" s="308"/>
      <c r="K40" s="309"/>
      <c r="L40" s="311"/>
      <c r="O40"/>
      <c r="P40"/>
    </row>
    <row r="41" spans="1:16" ht="12.75">
      <c r="A41" s="312"/>
      <c r="B41" s="313"/>
      <c r="C41" s="77"/>
      <c r="D41" s="314" t="s">
        <v>414</v>
      </c>
      <c r="E41" s="315"/>
      <c r="F41" s="315"/>
      <c r="G41" s="78">
        <v>153</v>
      </c>
      <c r="H41" s="316" t="s">
        <v>415</v>
      </c>
      <c r="I41" s="317"/>
      <c r="J41" s="317"/>
      <c r="K41" s="317"/>
      <c r="L41" s="79">
        <v>400</v>
      </c>
      <c r="O41"/>
      <c r="P41"/>
    </row>
    <row r="42" spans="1:16" ht="12.75">
      <c r="A42" s="322"/>
      <c r="B42" s="323"/>
      <c r="C42" s="80"/>
      <c r="D42" s="314" t="s">
        <v>416</v>
      </c>
      <c r="E42" s="315"/>
      <c r="F42" s="315"/>
      <c r="G42" s="81">
        <v>74</v>
      </c>
      <c r="H42" s="327" t="s">
        <v>118</v>
      </c>
      <c r="I42" s="328"/>
      <c r="J42" s="328"/>
      <c r="K42" s="329"/>
      <c r="L42" s="79">
        <v>1104</v>
      </c>
      <c r="O42"/>
      <c r="P42"/>
    </row>
    <row r="43" spans="1:16" ht="12.75">
      <c r="A43" s="322"/>
      <c r="B43" s="323"/>
      <c r="C43" s="80"/>
      <c r="D43" s="314"/>
      <c r="E43" s="315"/>
      <c r="F43" s="315"/>
      <c r="G43" s="81"/>
      <c r="H43" s="316"/>
      <c r="I43" s="317"/>
      <c r="J43" s="317"/>
      <c r="K43" s="317"/>
      <c r="L43" s="79"/>
      <c r="O43"/>
      <c r="P43"/>
    </row>
    <row r="44" spans="1:16" ht="12.75">
      <c r="A44" s="324"/>
      <c r="B44" s="325"/>
      <c r="C44" s="83"/>
      <c r="D44" s="324"/>
      <c r="E44" s="326"/>
      <c r="F44" s="325"/>
      <c r="G44" s="84"/>
      <c r="H44" s="327"/>
      <c r="I44" s="328"/>
      <c r="J44" s="328"/>
      <c r="K44" s="329"/>
      <c r="L44" s="79"/>
      <c r="O44"/>
      <c r="P44"/>
    </row>
    <row r="45" spans="1:16" ht="12.75">
      <c r="A45" s="324"/>
      <c r="B45" s="325"/>
      <c r="C45" s="83"/>
      <c r="D45" s="324"/>
      <c r="E45" s="326"/>
      <c r="F45" s="325"/>
      <c r="G45" s="84"/>
      <c r="H45" s="327"/>
      <c r="I45" s="328"/>
      <c r="J45" s="328"/>
      <c r="K45" s="329"/>
      <c r="L45" s="79"/>
      <c r="O45"/>
      <c r="P45"/>
    </row>
    <row r="46" spans="1:16" ht="12.75">
      <c r="A46" s="324"/>
      <c r="B46" s="325"/>
      <c r="C46" s="83"/>
      <c r="D46" s="324"/>
      <c r="E46" s="326"/>
      <c r="F46" s="325"/>
      <c r="G46" s="84"/>
      <c r="H46" s="327"/>
      <c r="I46" s="328"/>
      <c r="J46" s="328"/>
      <c r="K46" s="329"/>
      <c r="L46" s="79"/>
      <c r="O46"/>
      <c r="P46"/>
    </row>
    <row r="47" spans="1:16" ht="13.5" thickBot="1">
      <c r="A47" s="330"/>
      <c r="B47" s="331"/>
      <c r="C47" s="83"/>
      <c r="D47" s="332"/>
      <c r="E47" s="333"/>
      <c r="F47" s="333"/>
      <c r="G47" s="84"/>
      <c r="H47" s="316"/>
      <c r="I47" s="317"/>
      <c r="J47" s="317"/>
      <c r="K47" s="317"/>
      <c r="L47" s="79"/>
      <c r="O47"/>
      <c r="P47"/>
    </row>
    <row r="48" spans="1:16" ht="13.5" thickBot="1">
      <c r="A48" s="334"/>
      <c r="B48" s="335"/>
      <c r="C48" s="85">
        <f>SUM(C41:C47)</f>
        <v>0</v>
      </c>
      <c r="D48" s="336" t="s">
        <v>8</v>
      </c>
      <c r="E48" s="337"/>
      <c r="F48" s="337"/>
      <c r="G48" s="85">
        <f>SUM(G41:G42)</f>
        <v>227</v>
      </c>
      <c r="H48" s="338" t="s">
        <v>8</v>
      </c>
      <c r="I48" s="339"/>
      <c r="J48" s="339"/>
      <c r="K48" s="339"/>
      <c r="L48" s="85">
        <f>SUM(L41:L42)</f>
        <v>1504</v>
      </c>
      <c r="M48" s="86"/>
      <c r="N48" s="86"/>
      <c r="O48"/>
      <c r="P48"/>
    </row>
    <row r="49" spans="1:16" s="1" customFormat="1" ht="13.5" customHeight="1" thickBot="1">
      <c r="A49" s="87"/>
      <c r="B49" s="8"/>
      <c r="C49" s="8"/>
      <c r="D49" s="8"/>
      <c r="E49" s="8"/>
      <c r="F49" s="8"/>
      <c r="G49" s="8"/>
      <c r="H49" s="9"/>
      <c r="I49" s="5"/>
      <c r="J49" s="5"/>
      <c r="K49" s="5"/>
      <c r="L49" s="5"/>
      <c r="M49" s="5"/>
      <c r="N49" s="5"/>
      <c r="O49" s="5"/>
      <c r="P49" s="5"/>
    </row>
    <row r="50" spans="1:16" ht="12.75">
      <c r="A50" s="318" t="s">
        <v>50</v>
      </c>
      <c r="B50" s="319"/>
      <c r="C50" s="310" t="s">
        <v>45</v>
      </c>
      <c r="D50" s="340" t="s">
        <v>51</v>
      </c>
      <c r="E50" s="319"/>
      <c r="F50" s="319"/>
      <c r="G50" s="341" t="s">
        <v>45</v>
      </c>
      <c r="H50" s="304" t="s">
        <v>52</v>
      </c>
      <c r="I50" s="305"/>
      <c r="J50" s="305"/>
      <c r="K50" s="306"/>
      <c r="L50" s="310" t="s">
        <v>45</v>
      </c>
      <c r="O50"/>
      <c r="P50"/>
    </row>
    <row r="51" spans="1:16" ht="13.5" thickBot="1">
      <c r="A51" s="320"/>
      <c r="B51" s="321"/>
      <c r="C51" s="311"/>
      <c r="D51" s="321"/>
      <c r="E51" s="321"/>
      <c r="F51" s="321"/>
      <c r="G51" s="342"/>
      <c r="H51" s="307"/>
      <c r="I51" s="308"/>
      <c r="J51" s="308"/>
      <c r="K51" s="309"/>
      <c r="L51" s="311"/>
      <c r="O51"/>
      <c r="P51"/>
    </row>
    <row r="52" spans="1:16" ht="12.75">
      <c r="A52" s="312" t="s">
        <v>417</v>
      </c>
      <c r="B52" s="343"/>
      <c r="C52" s="77">
        <v>77</v>
      </c>
      <c r="D52" s="442" t="s">
        <v>418</v>
      </c>
      <c r="E52" s="315"/>
      <c r="F52" s="315"/>
      <c r="G52" s="88">
        <v>314</v>
      </c>
      <c r="H52" s="346" t="s">
        <v>418</v>
      </c>
      <c r="I52" s="347"/>
      <c r="J52" s="347"/>
      <c r="K52" s="347"/>
      <c r="L52" s="193">
        <v>320</v>
      </c>
      <c r="O52"/>
      <c r="P52"/>
    </row>
    <row r="53" spans="1:16" ht="13.5" customHeight="1">
      <c r="A53" s="322"/>
      <c r="B53" s="348"/>
      <c r="C53" s="80"/>
      <c r="D53" s="355"/>
      <c r="E53" s="323"/>
      <c r="F53" s="323"/>
      <c r="G53" s="90"/>
      <c r="H53" s="349"/>
      <c r="I53" s="350"/>
      <c r="J53" s="350"/>
      <c r="K53" s="350"/>
      <c r="L53" s="91"/>
      <c r="O53"/>
      <c r="P53"/>
    </row>
    <row r="54" spans="1:16" ht="13.5" customHeight="1">
      <c r="A54" s="322"/>
      <c r="B54" s="351"/>
      <c r="C54" s="80"/>
      <c r="D54" s="355"/>
      <c r="E54" s="323"/>
      <c r="F54" s="323"/>
      <c r="G54" s="90"/>
      <c r="H54" s="327"/>
      <c r="I54" s="328"/>
      <c r="J54" s="328"/>
      <c r="K54" s="329"/>
      <c r="L54" s="91"/>
      <c r="O54"/>
      <c r="P54"/>
    </row>
    <row r="55" spans="1:16" ht="13.5" customHeight="1">
      <c r="A55" s="322"/>
      <c r="B55" s="351"/>
      <c r="C55" s="80"/>
      <c r="D55" s="355"/>
      <c r="E55" s="323"/>
      <c r="F55" s="323"/>
      <c r="G55" s="90"/>
      <c r="H55" s="327"/>
      <c r="I55" s="328"/>
      <c r="J55" s="328"/>
      <c r="K55" s="329"/>
      <c r="L55" s="91"/>
      <c r="O55"/>
      <c r="P55"/>
    </row>
    <row r="56" spans="1:16" ht="13.5" customHeight="1">
      <c r="A56" s="324"/>
      <c r="B56" s="326"/>
      <c r="C56" s="83"/>
      <c r="D56" s="354"/>
      <c r="E56" s="354"/>
      <c r="F56" s="355"/>
      <c r="G56" s="217"/>
      <c r="H56" s="327"/>
      <c r="I56" s="328"/>
      <c r="J56" s="328"/>
      <c r="K56" s="329"/>
      <c r="L56" s="95"/>
      <c r="O56"/>
      <c r="P56"/>
    </row>
    <row r="57" spans="1:16" ht="13.5" customHeight="1">
      <c r="A57" s="322"/>
      <c r="B57" s="351"/>
      <c r="C57" s="83"/>
      <c r="D57" s="354"/>
      <c r="E57" s="354"/>
      <c r="F57" s="355"/>
      <c r="G57" s="217"/>
      <c r="H57" s="327"/>
      <c r="I57" s="328"/>
      <c r="J57" s="328"/>
      <c r="K57" s="329"/>
      <c r="L57" s="95"/>
      <c r="O57"/>
      <c r="P57"/>
    </row>
    <row r="58" spans="1:16" ht="13.5" customHeight="1">
      <c r="A58" s="323"/>
      <c r="B58" s="351"/>
      <c r="C58" s="80"/>
      <c r="D58" s="355"/>
      <c r="E58" s="323"/>
      <c r="F58" s="323"/>
      <c r="G58" s="90"/>
      <c r="H58" s="327"/>
      <c r="I58" s="328"/>
      <c r="J58" s="328"/>
      <c r="K58" s="329"/>
      <c r="L58" s="91"/>
      <c r="O58"/>
      <c r="P58"/>
    </row>
    <row r="59" spans="1:16" ht="13.5" thickBot="1">
      <c r="A59" s="360"/>
      <c r="B59" s="361"/>
      <c r="C59" s="96"/>
      <c r="D59" s="443"/>
      <c r="E59" s="362"/>
      <c r="F59" s="362"/>
      <c r="G59" s="97"/>
      <c r="H59" s="363"/>
      <c r="I59" s="364"/>
      <c r="J59" s="364"/>
      <c r="K59" s="364"/>
      <c r="L59" s="98"/>
      <c r="O59"/>
      <c r="P59"/>
    </row>
    <row r="60" spans="1:16" ht="13.5" thickBot="1">
      <c r="A60" s="334" t="s">
        <v>8</v>
      </c>
      <c r="B60" s="365"/>
      <c r="C60" s="99">
        <f>SUM(C52:C59)</f>
        <v>77</v>
      </c>
      <c r="D60" s="335" t="s">
        <v>8</v>
      </c>
      <c r="E60" s="367"/>
      <c r="F60" s="367"/>
      <c r="G60" s="99">
        <f>SUM(G52:G59)</f>
        <v>314</v>
      </c>
      <c r="H60" s="338" t="s">
        <v>8</v>
      </c>
      <c r="I60" s="339"/>
      <c r="J60" s="339"/>
      <c r="K60" s="339"/>
      <c r="L60" s="85">
        <f>SUM(L52:L59)</f>
        <v>320</v>
      </c>
      <c r="M60" s="86"/>
      <c r="N60" s="86"/>
      <c r="O60"/>
      <c r="P60"/>
    </row>
    <row r="61" spans="1:14" s="1" customFormat="1" ht="12.75">
      <c r="A61" s="100"/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</row>
    <row r="62" spans="1:14" s="1" customFormat="1" ht="13.5" thickBot="1">
      <c r="A62" s="100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200" t="s">
        <v>475</v>
      </c>
      <c r="M62" s="100"/>
      <c r="N62" s="100"/>
    </row>
    <row r="63" spans="1:14" s="1" customFormat="1" ht="26.25" customHeight="1" thickBot="1">
      <c r="A63" s="368" t="s">
        <v>469</v>
      </c>
      <c r="B63" s="369"/>
      <c r="C63" s="369"/>
      <c r="D63" s="369"/>
      <c r="E63" s="370"/>
      <c r="F63" s="371" t="s">
        <v>468</v>
      </c>
      <c r="G63" s="372"/>
      <c r="H63" s="372"/>
      <c r="I63" s="372"/>
      <c r="J63" s="372"/>
      <c r="K63" s="372"/>
      <c r="L63" s="373"/>
      <c r="M63" s="100"/>
      <c r="N63" s="100"/>
    </row>
    <row r="64" spans="1:14" s="1" customFormat="1" ht="14.25" customHeight="1" thickBot="1">
      <c r="A64" s="181" t="s">
        <v>97</v>
      </c>
      <c r="B64" s="182" t="s">
        <v>466</v>
      </c>
      <c r="C64" s="294" t="s">
        <v>98</v>
      </c>
      <c r="D64" s="294"/>
      <c r="E64" s="183" t="s">
        <v>467</v>
      </c>
      <c r="F64" s="295" t="s">
        <v>97</v>
      </c>
      <c r="G64" s="296"/>
      <c r="H64" s="182" t="s">
        <v>466</v>
      </c>
      <c r="I64" s="294" t="s">
        <v>98</v>
      </c>
      <c r="J64" s="294"/>
      <c r="K64" s="294"/>
      <c r="L64" s="184" t="s">
        <v>467</v>
      </c>
      <c r="M64" s="100"/>
      <c r="N64" s="100"/>
    </row>
    <row r="65" spans="1:14" s="1" customFormat="1" ht="12.75">
      <c r="A65" s="185" t="s">
        <v>473</v>
      </c>
      <c r="B65" s="179">
        <v>0</v>
      </c>
      <c r="C65" s="286" t="s">
        <v>482</v>
      </c>
      <c r="D65" s="286"/>
      <c r="E65" s="186">
        <v>0</v>
      </c>
      <c r="F65" s="284" t="s">
        <v>473</v>
      </c>
      <c r="G65" s="285"/>
      <c r="H65" s="179">
        <v>0</v>
      </c>
      <c r="I65" s="286"/>
      <c r="J65" s="285"/>
      <c r="K65" s="285"/>
      <c r="L65" s="186"/>
      <c r="M65" s="100"/>
      <c r="N65" s="100"/>
    </row>
    <row r="66" spans="1:14" s="1" customFormat="1" ht="12.75">
      <c r="A66" s="187" t="s">
        <v>471</v>
      </c>
      <c r="B66" s="180">
        <v>0</v>
      </c>
      <c r="C66" s="289" t="s">
        <v>472</v>
      </c>
      <c r="D66" s="289"/>
      <c r="E66" s="188">
        <v>0</v>
      </c>
      <c r="F66" s="291" t="s">
        <v>474</v>
      </c>
      <c r="G66" s="290"/>
      <c r="H66" s="180">
        <v>46</v>
      </c>
      <c r="I66" s="289"/>
      <c r="J66" s="290"/>
      <c r="K66" s="290"/>
      <c r="L66" s="188"/>
      <c r="M66" s="100"/>
      <c r="N66" s="100"/>
    </row>
    <row r="67" spans="1:14" s="1" customFormat="1" ht="12.75">
      <c r="A67" s="187" t="s">
        <v>472</v>
      </c>
      <c r="B67" s="180">
        <v>0</v>
      </c>
      <c r="C67" s="289"/>
      <c r="D67" s="289"/>
      <c r="E67" s="188"/>
      <c r="F67" s="291"/>
      <c r="G67" s="290"/>
      <c r="H67" s="180"/>
      <c r="I67" s="289"/>
      <c r="J67" s="290"/>
      <c r="K67" s="290"/>
      <c r="L67" s="188"/>
      <c r="M67" s="100"/>
      <c r="N67" s="100"/>
    </row>
    <row r="68" spans="1:14" s="1" customFormat="1" ht="13.5" thickBot="1">
      <c r="A68" s="196"/>
      <c r="B68" s="195"/>
      <c r="C68" s="297"/>
      <c r="D68" s="297"/>
      <c r="E68" s="197"/>
      <c r="F68" s="423"/>
      <c r="G68" s="424"/>
      <c r="H68" s="195"/>
      <c r="I68" s="297"/>
      <c r="J68" s="424"/>
      <c r="K68" s="424"/>
      <c r="L68" s="197"/>
      <c r="M68" s="100"/>
      <c r="N68" s="100"/>
    </row>
    <row r="69" spans="1:14" s="1" customFormat="1" ht="13.5" thickBot="1">
      <c r="A69" s="241" t="s">
        <v>8</v>
      </c>
      <c r="B69" s="242">
        <f>SUM(B65:B68)</f>
        <v>0</v>
      </c>
      <c r="C69" s="283" t="s">
        <v>8</v>
      </c>
      <c r="D69" s="283"/>
      <c r="E69" s="199">
        <f>SUM(E65:E68)</f>
        <v>0</v>
      </c>
      <c r="F69" s="444" t="s">
        <v>8</v>
      </c>
      <c r="G69" s="428"/>
      <c r="H69" s="194">
        <f>SUM(H65:H68)</f>
        <v>46</v>
      </c>
      <c r="I69" s="283" t="s">
        <v>8</v>
      </c>
      <c r="J69" s="428"/>
      <c r="K69" s="428"/>
      <c r="L69" s="199">
        <f>SUM(L65:L68)</f>
        <v>0</v>
      </c>
      <c r="M69" s="100"/>
      <c r="N69" s="100"/>
    </row>
    <row r="70" spans="1:14" s="1" customFormat="1" ht="13.5" thickBot="1">
      <c r="A70" s="243" t="s">
        <v>487</v>
      </c>
      <c r="B70" s="244">
        <f>B69-E69</f>
        <v>0</v>
      </c>
      <c r="C70" s="100"/>
      <c r="D70" s="100"/>
      <c r="E70" s="100"/>
      <c r="F70" s="287" t="s">
        <v>487</v>
      </c>
      <c r="G70" s="288"/>
      <c r="H70" s="245">
        <f>H69-L69</f>
        <v>46</v>
      </c>
      <c r="I70" s="100"/>
      <c r="J70" s="100"/>
      <c r="K70" s="100"/>
      <c r="L70" s="100"/>
      <c r="M70" s="100"/>
      <c r="N70" s="100"/>
    </row>
    <row r="72" spans="1:14" s="1" customFormat="1" ht="13.5" thickBot="1">
      <c r="A72" s="100"/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</row>
    <row r="73" spans="1:16" ht="12.75">
      <c r="A73" s="387" t="s">
        <v>87</v>
      </c>
      <c r="B73" s="389" t="s">
        <v>88</v>
      </c>
      <c r="C73" s="436" t="s">
        <v>478</v>
      </c>
      <c r="D73" s="437"/>
      <c r="E73" s="437"/>
      <c r="F73" s="437"/>
      <c r="G73" s="437"/>
      <c r="H73" s="437"/>
      <c r="I73" s="438"/>
      <c r="J73" s="416" t="s">
        <v>89</v>
      </c>
      <c r="L73" s="432" t="s">
        <v>61</v>
      </c>
      <c r="M73" s="433"/>
      <c r="N73" s="358">
        <v>2003</v>
      </c>
      <c r="O73" s="421">
        <v>2004</v>
      </c>
      <c r="P73"/>
    </row>
    <row r="74" spans="1:16" ht="13.5" thickBot="1">
      <c r="A74" s="388"/>
      <c r="B74" s="390"/>
      <c r="C74" s="419" t="s">
        <v>90</v>
      </c>
      <c r="D74" s="439" t="s">
        <v>91</v>
      </c>
      <c r="E74" s="440"/>
      <c r="F74" s="440"/>
      <c r="G74" s="440"/>
      <c r="H74" s="440"/>
      <c r="I74" s="441"/>
      <c r="J74" s="417"/>
      <c r="L74" s="434"/>
      <c r="M74" s="435"/>
      <c r="N74" s="359"/>
      <c r="O74" s="422"/>
      <c r="P74"/>
    </row>
    <row r="75" spans="1:16" ht="13.5" thickBot="1">
      <c r="A75" s="320"/>
      <c r="B75" s="391"/>
      <c r="C75" s="420"/>
      <c r="D75" s="131">
        <v>1</v>
      </c>
      <c r="E75" s="131">
        <v>2</v>
      </c>
      <c r="F75" s="131">
        <v>3</v>
      </c>
      <c r="G75" s="131">
        <v>4</v>
      </c>
      <c r="H75" s="131">
        <v>5</v>
      </c>
      <c r="I75" s="211">
        <v>6</v>
      </c>
      <c r="J75" s="418"/>
      <c r="L75" s="212" t="s">
        <v>62</v>
      </c>
      <c r="M75" s="213"/>
      <c r="N75" s="201">
        <v>0</v>
      </c>
      <c r="O75" s="202">
        <v>0</v>
      </c>
      <c r="P75"/>
    </row>
    <row r="76" spans="1:16" ht="13.5" thickBot="1">
      <c r="A76" s="206">
        <v>121087</v>
      </c>
      <c r="B76" s="207">
        <v>9393</v>
      </c>
      <c r="C76" s="208">
        <f>SUM(D76:I76)</f>
        <v>1992</v>
      </c>
      <c r="D76" s="209">
        <v>72</v>
      </c>
      <c r="E76" s="209">
        <v>816</v>
      </c>
      <c r="F76" s="209">
        <v>0</v>
      </c>
      <c r="G76" s="209">
        <v>0</v>
      </c>
      <c r="H76" s="209">
        <v>1104</v>
      </c>
      <c r="I76" s="238">
        <v>0</v>
      </c>
      <c r="J76" s="205">
        <f>A76-B76-C76</f>
        <v>109702</v>
      </c>
      <c r="L76" s="412" t="s">
        <v>63</v>
      </c>
      <c r="M76" s="413"/>
      <c r="N76" s="103">
        <v>0</v>
      </c>
      <c r="O76" s="104">
        <v>0</v>
      </c>
      <c r="P76"/>
    </row>
    <row r="77" spans="1:15" s="1" customFormat="1" ht="13.5" thickBot="1">
      <c r="A77" s="101"/>
      <c r="B77" s="102"/>
      <c r="C77" s="102"/>
      <c r="D77" s="102"/>
      <c r="E77" s="2"/>
      <c r="F77" s="7"/>
      <c r="G77" s="7"/>
      <c r="H77" s="101"/>
      <c r="I77" s="102"/>
      <c r="J77" s="102"/>
      <c r="K77" s="102"/>
      <c r="L77" s="414" t="s">
        <v>479</v>
      </c>
      <c r="M77" s="415"/>
      <c r="N77" s="203">
        <v>0</v>
      </c>
      <c r="O77" s="204">
        <v>0</v>
      </c>
    </row>
    <row r="78" spans="1:14" s="1" customFormat="1" ht="13.5" thickBot="1">
      <c r="A78" s="100"/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</row>
    <row r="79" spans="1:14" s="1" customFormat="1" ht="12.75">
      <c r="A79" s="404" t="s">
        <v>222</v>
      </c>
      <c r="B79" s="406" t="s">
        <v>92</v>
      </c>
      <c r="C79" s="408" t="s">
        <v>93</v>
      </c>
      <c r="D79" s="409"/>
      <c r="E79" s="409"/>
      <c r="F79" s="400"/>
      <c r="G79" s="410" t="s">
        <v>94</v>
      </c>
      <c r="H79" s="392" t="s">
        <v>95</v>
      </c>
      <c r="I79" s="298" t="s">
        <v>224</v>
      </c>
      <c r="J79" s="356"/>
      <c r="K79" s="356"/>
      <c r="L79" s="357"/>
      <c r="M79" s="100"/>
      <c r="N79" s="100"/>
    </row>
    <row r="80" spans="1:14" s="1" customFormat="1" ht="18.75" thickBot="1">
      <c r="A80" s="405"/>
      <c r="B80" s="407"/>
      <c r="C80" s="135" t="s">
        <v>96</v>
      </c>
      <c r="D80" s="136" t="s">
        <v>97</v>
      </c>
      <c r="E80" s="136" t="s">
        <v>98</v>
      </c>
      <c r="F80" s="137" t="s">
        <v>99</v>
      </c>
      <c r="G80" s="411"/>
      <c r="H80" s="393"/>
      <c r="I80" s="170" t="s">
        <v>100</v>
      </c>
      <c r="J80" s="136" t="s">
        <v>97</v>
      </c>
      <c r="K80" s="136" t="s">
        <v>98</v>
      </c>
      <c r="L80" s="137" t="s">
        <v>225</v>
      </c>
      <c r="M80" s="100"/>
      <c r="N80" s="100"/>
    </row>
    <row r="81" spans="1:14" s="1" customFormat="1" ht="12.75">
      <c r="A81" s="138" t="s">
        <v>101</v>
      </c>
      <c r="B81" s="139">
        <v>0</v>
      </c>
      <c r="C81" s="140" t="s">
        <v>102</v>
      </c>
      <c r="D81" s="141" t="s">
        <v>102</v>
      </c>
      <c r="E81" s="141" t="s">
        <v>102</v>
      </c>
      <c r="F81" s="142" t="s">
        <v>102</v>
      </c>
      <c r="G81" s="143">
        <v>1116</v>
      </c>
      <c r="H81" s="144" t="s">
        <v>102</v>
      </c>
      <c r="I81" s="141" t="s">
        <v>102</v>
      </c>
      <c r="J81" s="141" t="s">
        <v>102</v>
      </c>
      <c r="K81" s="141" t="s">
        <v>102</v>
      </c>
      <c r="L81" s="142" t="s">
        <v>102</v>
      </c>
      <c r="M81" s="100"/>
      <c r="N81" s="100"/>
    </row>
    <row r="82" spans="1:14" s="1" customFormat="1" ht="12.75">
      <c r="A82" s="145" t="s">
        <v>103</v>
      </c>
      <c r="B82" s="146"/>
      <c r="C82" s="147">
        <v>0</v>
      </c>
      <c r="D82" s="148">
        <v>0</v>
      </c>
      <c r="E82" s="148">
        <v>0</v>
      </c>
      <c r="F82" s="149">
        <v>0</v>
      </c>
      <c r="G82" s="150"/>
      <c r="H82" s="151">
        <f>+G82-F82</f>
        <v>0</v>
      </c>
      <c r="I82" s="148">
        <v>0</v>
      </c>
      <c r="J82" s="148">
        <v>12</v>
      </c>
      <c r="K82" s="148">
        <v>0</v>
      </c>
      <c r="L82" s="149">
        <f>+I82+J82-K82</f>
        <v>12</v>
      </c>
      <c r="M82" s="100"/>
      <c r="N82" s="100"/>
    </row>
    <row r="83" spans="1:14" s="1" customFormat="1" ht="12.75">
      <c r="A83" s="145" t="s">
        <v>104</v>
      </c>
      <c r="B83" s="146"/>
      <c r="C83" s="147">
        <v>0</v>
      </c>
      <c r="D83" s="148">
        <v>0</v>
      </c>
      <c r="E83" s="148">
        <v>0</v>
      </c>
      <c r="F83" s="149">
        <v>0</v>
      </c>
      <c r="G83" s="150"/>
      <c r="H83" s="151">
        <f>+G83-F83</f>
        <v>0</v>
      </c>
      <c r="I83" s="148">
        <v>0</v>
      </c>
      <c r="J83" s="148">
        <v>46</v>
      </c>
      <c r="K83" s="148">
        <v>0</v>
      </c>
      <c r="L83" s="149">
        <f>+I83+J83-K83</f>
        <v>46</v>
      </c>
      <c r="M83" s="100"/>
      <c r="N83" s="100"/>
    </row>
    <row r="84" spans="1:14" s="1" customFormat="1" ht="12.75">
      <c r="A84" s="145" t="s">
        <v>223</v>
      </c>
      <c r="B84" s="146"/>
      <c r="C84" s="147">
        <v>0</v>
      </c>
      <c r="D84" s="148">
        <v>1711</v>
      </c>
      <c r="E84" s="148">
        <v>1228</v>
      </c>
      <c r="F84" s="149">
        <v>411</v>
      </c>
      <c r="G84" s="150">
        <v>0</v>
      </c>
      <c r="H84" s="151">
        <f>+G84-F84</f>
        <v>-411</v>
      </c>
      <c r="I84" s="153">
        <v>411</v>
      </c>
      <c r="J84" s="153">
        <v>1992</v>
      </c>
      <c r="K84" s="153">
        <v>1504</v>
      </c>
      <c r="L84" s="149">
        <f>+I84+J84-K84</f>
        <v>899</v>
      </c>
      <c r="M84" s="100"/>
      <c r="N84" s="100"/>
    </row>
    <row r="85" spans="1:14" s="1" customFormat="1" ht="12.75">
      <c r="A85" s="145" t="s">
        <v>105</v>
      </c>
      <c r="B85" s="146"/>
      <c r="C85" s="171" t="s">
        <v>102</v>
      </c>
      <c r="D85" s="141" t="s">
        <v>102</v>
      </c>
      <c r="E85" s="172" t="s">
        <v>102</v>
      </c>
      <c r="F85" s="173" t="s">
        <v>102</v>
      </c>
      <c r="G85" s="150">
        <v>1116</v>
      </c>
      <c r="H85" s="171" t="s">
        <v>102</v>
      </c>
      <c r="I85" s="141" t="s">
        <v>102</v>
      </c>
      <c r="J85" s="172" t="s">
        <v>102</v>
      </c>
      <c r="K85" s="173" t="s">
        <v>102</v>
      </c>
      <c r="L85" s="174">
        <v>0</v>
      </c>
      <c r="M85" s="100"/>
      <c r="N85" s="100"/>
    </row>
    <row r="86" spans="1:14" s="1" customFormat="1" ht="13.5" thickBot="1">
      <c r="A86" s="154" t="s">
        <v>106</v>
      </c>
      <c r="B86" s="155">
        <v>0</v>
      </c>
      <c r="C86" s="156">
        <v>0</v>
      </c>
      <c r="D86" s="157">
        <v>261</v>
      </c>
      <c r="E86" s="157">
        <v>84</v>
      </c>
      <c r="F86" s="158">
        <v>177</v>
      </c>
      <c r="G86" s="159">
        <v>166</v>
      </c>
      <c r="H86" s="160">
        <f>+G86-F86</f>
        <v>-11</v>
      </c>
      <c r="I86" s="157">
        <v>177</v>
      </c>
      <c r="J86" s="157">
        <v>154</v>
      </c>
      <c r="K86" s="157">
        <v>130</v>
      </c>
      <c r="L86" s="158">
        <f>+I86+J86-K86</f>
        <v>201</v>
      </c>
      <c r="M86" s="100"/>
      <c r="N86" s="100"/>
    </row>
    <row r="87" spans="1:14" s="1" customFormat="1" ht="12.75">
      <c r="A87" s="100"/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</row>
    <row r="88" ht="13.5" thickBot="1"/>
    <row r="89" spans="1:12" ht="12.75">
      <c r="A89" s="401" t="s">
        <v>107</v>
      </c>
      <c r="B89" s="341" t="s">
        <v>8</v>
      </c>
      <c r="C89" s="341" t="s">
        <v>108</v>
      </c>
      <c r="D89" s="383"/>
      <c r="E89" s="383"/>
      <c r="F89" s="383"/>
      <c r="G89" s="383"/>
      <c r="H89" s="384"/>
      <c r="I89" s="105"/>
      <c r="J89" s="374" t="s">
        <v>64</v>
      </c>
      <c r="K89" s="319"/>
      <c r="L89" s="375"/>
    </row>
    <row r="90" spans="1:12" ht="13.5" thickBot="1">
      <c r="A90" s="402"/>
      <c r="B90" s="403"/>
      <c r="C90" s="161" t="s">
        <v>109</v>
      </c>
      <c r="D90" s="162" t="s">
        <v>110</v>
      </c>
      <c r="E90" s="162" t="s">
        <v>111</v>
      </c>
      <c r="F90" s="162" t="s">
        <v>112</v>
      </c>
      <c r="G90" s="163" t="s">
        <v>113</v>
      </c>
      <c r="H90" s="164" t="s">
        <v>90</v>
      </c>
      <c r="I90" s="105"/>
      <c r="J90" s="106"/>
      <c r="K90" s="107" t="s">
        <v>65</v>
      </c>
      <c r="L90" s="108" t="s">
        <v>66</v>
      </c>
    </row>
    <row r="91" spans="1:12" ht="12.75">
      <c r="A91" s="165" t="s">
        <v>114</v>
      </c>
      <c r="B91" s="146">
        <v>0</v>
      </c>
      <c r="C91" s="148"/>
      <c r="D91" s="148"/>
      <c r="E91" s="148"/>
      <c r="F91" s="148"/>
      <c r="G91" s="146"/>
      <c r="H91" s="149">
        <f>SUM(C91:G91)</f>
        <v>0</v>
      </c>
      <c r="I91" s="105"/>
      <c r="J91" s="109">
        <v>2004</v>
      </c>
      <c r="K91" s="110">
        <v>7670</v>
      </c>
      <c r="L91" s="111">
        <f>+G27</f>
        <v>7670</v>
      </c>
    </row>
    <row r="92" spans="1:12" ht="13.5" thickBot="1">
      <c r="A92" s="166" t="s">
        <v>115</v>
      </c>
      <c r="B92" s="155">
        <v>0</v>
      </c>
      <c r="C92" s="157"/>
      <c r="D92" s="157"/>
      <c r="E92" s="157"/>
      <c r="F92" s="157"/>
      <c r="G92" s="155"/>
      <c r="H92" s="158">
        <f>SUM(C92:G92)</f>
        <v>0</v>
      </c>
      <c r="I92" s="105"/>
      <c r="J92" s="112">
        <v>2005</v>
      </c>
      <c r="K92" s="113">
        <f>+L27</f>
        <v>7670</v>
      </c>
      <c r="L92" s="114"/>
    </row>
    <row r="93" ht="12.75" customHeight="1"/>
    <row r="94" ht="13.5" thickBot="1"/>
    <row r="95" spans="1:10" ht="21" customHeight="1">
      <c r="A95" s="376" t="s">
        <v>67</v>
      </c>
      <c r="B95" s="378" t="s">
        <v>68</v>
      </c>
      <c r="C95" s="379"/>
      <c r="D95" s="380"/>
      <c r="E95" s="378" t="s">
        <v>69</v>
      </c>
      <c r="F95" s="379"/>
      <c r="G95" s="381"/>
      <c r="H95" s="382" t="s">
        <v>70</v>
      </c>
      <c r="I95" s="379"/>
      <c r="J95" s="381"/>
    </row>
    <row r="96" spans="1:10" ht="12.75">
      <c r="A96" s="377"/>
      <c r="B96" s="115">
        <v>2003</v>
      </c>
      <c r="C96" s="115">
        <v>2004</v>
      </c>
      <c r="D96" s="115" t="s">
        <v>71</v>
      </c>
      <c r="E96" s="115">
        <v>2003</v>
      </c>
      <c r="F96" s="115">
        <v>2004</v>
      </c>
      <c r="G96" s="116" t="s">
        <v>71</v>
      </c>
      <c r="H96" s="117">
        <v>2003</v>
      </c>
      <c r="I96" s="115">
        <v>2004</v>
      </c>
      <c r="J96" s="116" t="s">
        <v>71</v>
      </c>
    </row>
    <row r="97" spans="1:10" ht="18.75">
      <c r="A97" s="118" t="s">
        <v>72</v>
      </c>
      <c r="B97" s="119">
        <v>3</v>
      </c>
      <c r="C97" s="119">
        <v>4</v>
      </c>
      <c r="D97" s="119">
        <f>+C97-B97</f>
        <v>1</v>
      </c>
      <c r="E97" s="119">
        <v>3</v>
      </c>
      <c r="F97" s="119">
        <v>4</v>
      </c>
      <c r="G97" s="120">
        <f>+F97-E97</f>
        <v>1</v>
      </c>
      <c r="H97" s="121">
        <v>24342</v>
      </c>
      <c r="I97" s="122">
        <v>16265</v>
      </c>
      <c r="J97" s="123">
        <f>+I97-H97</f>
        <v>-8077</v>
      </c>
    </row>
    <row r="98" spans="1:10" ht="12.75">
      <c r="A98" s="118" t="s">
        <v>141</v>
      </c>
      <c r="B98" s="119">
        <v>9.9</v>
      </c>
      <c r="C98" s="119">
        <v>7</v>
      </c>
      <c r="D98" s="119">
        <f aca="true" t="shared" si="12" ref="D98:D107">+C98-B98</f>
        <v>-2.9000000000000004</v>
      </c>
      <c r="E98" s="119">
        <v>9.9</v>
      </c>
      <c r="F98" s="119">
        <v>7</v>
      </c>
      <c r="G98" s="120">
        <f aca="true" t="shared" si="13" ref="G98:G107">+F98-E98</f>
        <v>-2.9000000000000004</v>
      </c>
      <c r="H98" s="121">
        <v>12930</v>
      </c>
      <c r="I98" s="124">
        <v>16354</v>
      </c>
      <c r="J98" s="123">
        <f aca="true" t="shared" si="14" ref="J98:J107">+I98-H98</f>
        <v>3424</v>
      </c>
    </row>
    <row r="99" spans="1:10" ht="12.75">
      <c r="A99" s="118" t="s">
        <v>74</v>
      </c>
      <c r="B99" s="119"/>
      <c r="C99" s="119"/>
      <c r="D99" s="119">
        <f t="shared" si="12"/>
        <v>0</v>
      </c>
      <c r="E99" s="119"/>
      <c r="F99" s="119"/>
      <c r="G99" s="120">
        <f t="shared" si="13"/>
        <v>0</v>
      </c>
      <c r="H99" s="121"/>
      <c r="I99" s="124"/>
      <c r="J99" s="123">
        <f t="shared" si="14"/>
        <v>0</v>
      </c>
    </row>
    <row r="100" spans="1:10" ht="12.75">
      <c r="A100" s="118" t="s">
        <v>75</v>
      </c>
      <c r="B100" s="119">
        <v>15.1</v>
      </c>
      <c r="C100" s="119">
        <v>16</v>
      </c>
      <c r="D100" s="119">
        <f t="shared" si="12"/>
        <v>0.9000000000000004</v>
      </c>
      <c r="E100" s="119">
        <v>15.1</v>
      </c>
      <c r="F100" s="119">
        <v>16</v>
      </c>
      <c r="G100" s="120">
        <f t="shared" si="13"/>
        <v>0.9000000000000004</v>
      </c>
      <c r="H100" s="121">
        <v>11402</v>
      </c>
      <c r="I100" s="124">
        <v>11999</v>
      </c>
      <c r="J100" s="123">
        <f t="shared" si="14"/>
        <v>597</v>
      </c>
    </row>
    <row r="101" spans="1:10" ht="12.75">
      <c r="A101" s="118" t="s">
        <v>142</v>
      </c>
      <c r="B101" s="119"/>
      <c r="C101" s="119"/>
      <c r="D101" s="119">
        <f t="shared" si="12"/>
        <v>0</v>
      </c>
      <c r="E101" s="119"/>
      <c r="F101" s="119"/>
      <c r="G101" s="120">
        <f t="shared" si="13"/>
        <v>0</v>
      </c>
      <c r="H101" s="121"/>
      <c r="I101" s="124"/>
      <c r="J101" s="123">
        <f t="shared" si="14"/>
        <v>0</v>
      </c>
    </row>
    <row r="102" spans="1:10" ht="12.75">
      <c r="A102" s="118" t="s">
        <v>77</v>
      </c>
      <c r="B102" s="119"/>
      <c r="C102" s="119"/>
      <c r="D102" s="119">
        <f t="shared" si="12"/>
        <v>0</v>
      </c>
      <c r="E102" s="119"/>
      <c r="F102" s="119"/>
      <c r="G102" s="120">
        <f t="shared" si="13"/>
        <v>0</v>
      </c>
      <c r="H102" s="121"/>
      <c r="I102" s="124"/>
      <c r="J102" s="123">
        <f t="shared" si="14"/>
        <v>0</v>
      </c>
    </row>
    <row r="103" spans="1:10" ht="12.75">
      <c r="A103" s="118" t="s">
        <v>78</v>
      </c>
      <c r="B103" s="119">
        <v>2</v>
      </c>
      <c r="C103" s="119">
        <v>2</v>
      </c>
      <c r="D103" s="119">
        <f t="shared" si="12"/>
        <v>0</v>
      </c>
      <c r="E103" s="119">
        <v>2</v>
      </c>
      <c r="F103" s="119">
        <v>2</v>
      </c>
      <c r="G103" s="120">
        <f t="shared" si="13"/>
        <v>0</v>
      </c>
      <c r="H103" s="121">
        <v>16533</v>
      </c>
      <c r="I103" s="124">
        <v>15576</v>
      </c>
      <c r="J103" s="123">
        <f t="shared" si="14"/>
        <v>-957</v>
      </c>
    </row>
    <row r="104" spans="1:10" ht="12.75">
      <c r="A104" s="118" t="s">
        <v>79</v>
      </c>
      <c r="B104" s="119"/>
      <c r="C104" s="119"/>
      <c r="D104" s="119">
        <f t="shared" si="12"/>
        <v>0</v>
      </c>
      <c r="E104" s="119"/>
      <c r="F104" s="119"/>
      <c r="G104" s="120">
        <f t="shared" si="13"/>
        <v>0</v>
      </c>
      <c r="H104" s="121"/>
      <c r="I104" s="124"/>
      <c r="J104" s="123">
        <f t="shared" si="14"/>
        <v>0</v>
      </c>
    </row>
    <row r="105" spans="1:10" ht="12.75">
      <c r="A105" s="118" t="s">
        <v>80</v>
      </c>
      <c r="B105" s="119">
        <v>0</v>
      </c>
      <c r="C105" s="119">
        <v>1</v>
      </c>
      <c r="D105" s="119">
        <f t="shared" si="12"/>
        <v>1</v>
      </c>
      <c r="E105" s="119">
        <v>0</v>
      </c>
      <c r="F105" s="119">
        <v>1</v>
      </c>
      <c r="G105" s="120">
        <f t="shared" si="13"/>
        <v>1</v>
      </c>
      <c r="H105" s="121">
        <v>0</v>
      </c>
      <c r="I105" s="124">
        <v>13114</v>
      </c>
      <c r="J105" s="123">
        <f t="shared" si="14"/>
        <v>13114</v>
      </c>
    </row>
    <row r="106" spans="1:10" ht="12.75">
      <c r="A106" s="118" t="s">
        <v>81</v>
      </c>
      <c r="B106" s="119">
        <v>21</v>
      </c>
      <c r="C106" s="119">
        <v>21</v>
      </c>
      <c r="D106" s="119">
        <f t="shared" si="12"/>
        <v>0</v>
      </c>
      <c r="E106" s="119">
        <v>21</v>
      </c>
      <c r="F106" s="119">
        <v>21</v>
      </c>
      <c r="G106" s="120">
        <f t="shared" si="13"/>
        <v>0</v>
      </c>
      <c r="H106" s="121">
        <v>10902</v>
      </c>
      <c r="I106" s="124">
        <v>10699</v>
      </c>
      <c r="J106" s="123">
        <f t="shared" si="14"/>
        <v>-203</v>
      </c>
    </row>
    <row r="107" spans="1:10" ht="13.5" thickBot="1">
      <c r="A107" s="125" t="s">
        <v>8</v>
      </c>
      <c r="B107" s="126">
        <f>SUM(B97:B106)</f>
        <v>51</v>
      </c>
      <c r="C107" s="126">
        <f>SUM(C97:C106)</f>
        <v>51</v>
      </c>
      <c r="D107" s="126">
        <f t="shared" si="12"/>
        <v>0</v>
      </c>
      <c r="E107" s="126">
        <f>SUM(E97:E106)</f>
        <v>51</v>
      </c>
      <c r="F107" s="126">
        <f>SUM(F97:F106)</f>
        <v>51</v>
      </c>
      <c r="G107" s="127">
        <f t="shared" si="13"/>
        <v>0</v>
      </c>
      <c r="H107" s="128">
        <v>12452</v>
      </c>
      <c r="I107" s="129">
        <v>12533</v>
      </c>
      <c r="J107" s="130">
        <f t="shared" si="14"/>
        <v>81</v>
      </c>
    </row>
    <row r="108" ht="13.5" thickBot="1"/>
    <row r="109" spans="1:16" ht="12.75">
      <c r="A109" s="394" t="s">
        <v>82</v>
      </c>
      <c r="B109" s="395"/>
      <c r="C109" s="396"/>
      <c r="D109" s="105"/>
      <c r="E109" s="394" t="s">
        <v>83</v>
      </c>
      <c r="F109" s="395"/>
      <c r="G109" s="396"/>
      <c r="H109"/>
      <c r="I109"/>
      <c r="J109"/>
      <c r="K109"/>
      <c r="L109"/>
      <c r="M109"/>
      <c r="N109"/>
      <c r="O109"/>
      <c r="P109"/>
    </row>
    <row r="110" spans="1:16" ht="13.5" thickBot="1">
      <c r="A110" s="106" t="s">
        <v>84</v>
      </c>
      <c r="B110" s="107" t="s">
        <v>85</v>
      </c>
      <c r="C110" s="108" t="s">
        <v>66</v>
      </c>
      <c r="D110" s="105"/>
      <c r="E110" s="106"/>
      <c r="F110" s="397" t="s">
        <v>86</v>
      </c>
      <c r="G110" s="398"/>
      <c r="H110"/>
      <c r="I110"/>
      <c r="J110"/>
      <c r="K110"/>
      <c r="L110"/>
      <c r="M110"/>
      <c r="N110"/>
      <c r="O110"/>
      <c r="P110"/>
    </row>
    <row r="111" spans="1:16" ht="12.75">
      <c r="A111" s="109">
        <v>2004</v>
      </c>
      <c r="B111" s="110">
        <v>50</v>
      </c>
      <c r="C111" s="111">
        <v>51</v>
      </c>
      <c r="D111" s="105"/>
      <c r="E111" s="109">
        <v>2004</v>
      </c>
      <c r="F111" s="399">
        <v>92</v>
      </c>
      <c r="G111" s="400"/>
      <c r="H111"/>
      <c r="I111"/>
      <c r="J111"/>
      <c r="K111"/>
      <c r="L111"/>
      <c r="M111"/>
      <c r="N111"/>
      <c r="O111"/>
      <c r="P111"/>
    </row>
    <row r="112" spans="1:16" ht="13.5" thickBot="1">
      <c r="A112" s="112">
        <v>2005</v>
      </c>
      <c r="B112" s="113">
        <v>51</v>
      </c>
      <c r="C112" s="168" t="s">
        <v>221</v>
      </c>
      <c r="D112" s="105"/>
      <c r="E112" s="112">
        <v>2005</v>
      </c>
      <c r="F112" s="385">
        <v>92</v>
      </c>
      <c r="G112" s="386"/>
      <c r="H112"/>
      <c r="I112"/>
      <c r="J112"/>
      <c r="K112"/>
      <c r="L112"/>
      <c r="M112"/>
      <c r="N112"/>
      <c r="O112"/>
      <c r="P112"/>
    </row>
  </sheetData>
  <mergeCells count="123">
    <mergeCell ref="L76:M76"/>
    <mergeCell ref="L77:M77"/>
    <mergeCell ref="A79:A80"/>
    <mergeCell ref="B79:B80"/>
    <mergeCell ref="C79:F79"/>
    <mergeCell ref="G79:G80"/>
    <mergeCell ref="H79:H80"/>
    <mergeCell ref="I79:L79"/>
    <mergeCell ref="J73:J75"/>
    <mergeCell ref="L73:M74"/>
    <mergeCell ref="N73:N74"/>
    <mergeCell ref="O73:O74"/>
    <mergeCell ref="A73:A75"/>
    <mergeCell ref="B73:B75"/>
    <mergeCell ref="C73:I73"/>
    <mergeCell ref="C74:C75"/>
    <mergeCell ref="D74:I74"/>
    <mergeCell ref="C69:D69"/>
    <mergeCell ref="F69:G69"/>
    <mergeCell ref="I69:K69"/>
    <mergeCell ref="F70:G70"/>
    <mergeCell ref="C67:D67"/>
    <mergeCell ref="F67:G67"/>
    <mergeCell ref="I67:K67"/>
    <mergeCell ref="C68:D68"/>
    <mergeCell ref="F68:G68"/>
    <mergeCell ref="I68:K68"/>
    <mergeCell ref="C65:D65"/>
    <mergeCell ref="F65:G65"/>
    <mergeCell ref="I65:K65"/>
    <mergeCell ref="C66:D66"/>
    <mergeCell ref="F66:G66"/>
    <mergeCell ref="I66:K66"/>
    <mergeCell ref="A63:E63"/>
    <mergeCell ref="F63:L63"/>
    <mergeCell ref="C64:D64"/>
    <mergeCell ref="F64:G64"/>
    <mergeCell ref="I64:K64"/>
    <mergeCell ref="A3:A6"/>
    <mergeCell ref="B3:N3"/>
    <mergeCell ref="H4:I4"/>
    <mergeCell ref="M4:N4"/>
    <mergeCell ref="B36:D36"/>
    <mergeCell ref="E36:G36"/>
    <mergeCell ref="J36:L36"/>
    <mergeCell ref="B37:D37"/>
    <mergeCell ref="E37:G37"/>
    <mergeCell ref="H39:K40"/>
    <mergeCell ref="L39:L40"/>
    <mergeCell ref="A41:B41"/>
    <mergeCell ref="D41:F41"/>
    <mergeCell ref="H41:K41"/>
    <mergeCell ref="A39:B40"/>
    <mergeCell ref="C39:C40"/>
    <mergeCell ref="D39:F40"/>
    <mergeCell ref="G39:G40"/>
    <mergeCell ref="A42:B42"/>
    <mergeCell ref="D42:F42"/>
    <mergeCell ref="H42:K42"/>
    <mergeCell ref="A43:B43"/>
    <mergeCell ref="D43:F43"/>
    <mergeCell ref="H43:K43"/>
    <mergeCell ref="A44:B44"/>
    <mergeCell ref="D44:F44"/>
    <mergeCell ref="H44:K44"/>
    <mergeCell ref="A45:B45"/>
    <mergeCell ref="D45:F45"/>
    <mergeCell ref="H45:K45"/>
    <mergeCell ref="A46:B46"/>
    <mergeCell ref="D46:F46"/>
    <mergeCell ref="H46:K46"/>
    <mergeCell ref="A47:B47"/>
    <mergeCell ref="D47:F47"/>
    <mergeCell ref="H47:K47"/>
    <mergeCell ref="A48:B48"/>
    <mergeCell ref="D48:F48"/>
    <mergeCell ref="H48:K48"/>
    <mergeCell ref="A50:B51"/>
    <mergeCell ref="C50:C51"/>
    <mergeCell ref="D50:F51"/>
    <mergeCell ref="G50:G51"/>
    <mergeCell ref="H50:K51"/>
    <mergeCell ref="L50:L51"/>
    <mergeCell ref="A52:B52"/>
    <mergeCell ref="D52:F52"/>
    <mergeCell ref="H52:K52"/>
    <mergeCell ref="A53:B53"/>
    <mergeCell ref="D53:F53"/>
    <mergeCell ref="H53:K53"/>
    <mergeCell ref="A54:B54"/>
    <mergeCell ref="D54:F54"/>
    <mergeCell ref="H54:K54"/>
    <mergeCell ref="A55:B55"/>
    <mergeCell ref="D55:F55"/>
    <mergeCell ref="H55:K55"/>
    <mergeCell ref="A56:B56"/>
    <mergeCell ref="D56:F56"/>
    <mergeCell ref="H56:K56"/>
    <mergeCell ref="A57:B57"/>
    <mergeCell ref="D57:F57"/>
    <mergeCell ref="H57:K57"/>
    <mergeCell ref="A58:B58"/>
    <mergeCell ref="D58:F58"/>
    <mergeCell ref="H58:K58"/>
    <mergeCell ref="A59:B59"/>
    <mergeCell ref="D59:F59"/>
    <mergeCell ref="H59:K59"/>
    <mergeCell ref="A60:B60"/>
    <mergeCell ref="D60:F60"/>
    <mergeCell ref="H60:K60"/>
    <mergeCell ref="J89:L89"/>
    <mergeCell ref="A95:A96"/>
    <mergeCell ref="B95:D95"/>
    <mergeCell ref="E95:G95"/>
    <mergeCell ref="H95:J95"/>
    <mergeCell ref="A89:A90"/>
    <mergeCell ref="B89:B90"/>
    <mergeCell ref="C89:H89"/>
    <mergeCell ref="F112:G112"/>
    <mergeCell ref="A109:C109"/>
    <mergeCell ref="E109:G109"/>
    <mergeCell ref="F110:G110"/>
    <mergeCell ref="F111:G111"/>
  </mergeCells>
  <printOptions/>
  <pageMargins left="0.15748031496062992" right="0.15748031496062992" top="0.5905511811023623" bottom="0.15748031496062992" header="0.35433070866141736" footer="0.15748031496062992"/>
  <pageSetup horizontalDpi="600" verticalDpi="600" orientation="portrait" paperSize="9" scale="64" r:id="rId1"/>
  <headerFooter alignWithMargins="0">
    <oddFooter>&amp;C&amp;P</oddFooter>
  </headerFooter>
  <rowBreaks count="1" manualBreakCount="1">
    <brk id="72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P114"/>
  <sheetViews>
    <sheetView view="pageBreakPreview" zoomScale="75" zoomScaleSheetLayoutView="75" workbookViewId="0" topLeftCell="A91">
      <selection activeCell="M2" sqref="M2"/>
    </sheetView>
  </sheetViews>
  <sheetFormatPr defaultColWidth="9.00390625" defaultRowHeight="12.75"/>
  <cols>
    <col min="1" max="1" width="28.125" style="10" customWidth="1"/>
    <col min="2" max="7" width="9.75390625" style="11" customWidth="1"/>
    <col min="8" max="8" width="8.125" style="11" customWidth="1"/>
    <col min="9" max="9" width="8.875" style="10" customWidth="1"/>
    <col min="10" max="16" width="9.125" style="10" customWidth="1"/>
  </cols>
  <sheetData>
    <row r="1" spans="12:14" ht="15.75">
      <c r="L1" s="12"/>
      <c r="N1" s="13"/>
    </row>
    <row r="2" spans="1:14" ht="16.5" thickBot="1">
      <c r="A2" s="14"/>
      <c r="B2" s="15"/>
      <c r="C2" s="15"/>
      <c r="D2" s="15"/>
      <c r="E2" s="15"/>
      <c r="F2" s="15"/>
      <c r="G2" s="15"/>
      <c r="H2" s="15"/>
      <c r="L2" s="12"/>
      <c r="N2" s="13"/>
    </row>
    <row r="3" spans="1:14" ht="24" customHeight="1" thickBot="1">
      <c r="A3" s="282" t="s">
        <v>0</v>
      </c>
      <c r="B3" s="279" t="s">
        <v>352</v>
      </c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8"/>
    </row>
    <row r="4" spans="1:14" ht="12.75">
      <c r="A4" s="281"/>
      <c r="B4" s="16" t="s">
        <v>1</v>
      </c>
      <c r="C4" s="17"/>
      <c r="D4" s="18"/>
      <c r="E4" s="16" t="s">
        <v>2</v>
      </c>
      <c r="F4" s="17"/>
      <c r="G4" s="18"/>
      <c r="H4" s="298" t="s">
        <v>3</v>
      </c>
      <c r="I4" s="299"/>
      <c r="J4" s="17" t="s">
        <v>4</v>
      </c>
      <c r="K4" s="19"/>
      <c r="L4" s="18"/>
      <c r="M4" s="298" t="s">
        <v>5</v>
      </c>
      <c r="N4" s="300"/>
    </row>
    <row r="5" spans="1:14" ht="12.75">
      <c r="A5" s="281"/>
      <c r="B5" s="20" t="s">
        <v>6</v>
      </c>
      <c r="C5" s="21" t="s">
        <v>7</v>
      </c>
      <c r="D5" s="22" t="s">
        <v>8</v>
      </c>
      <c r="E5" s="20" t="s">
        <v>6</v>
      </c>
      <c r="F5" s="21" t="s">
        <v>7</v>
      </c>
      <c r="G5" s="22" t="s">
        <v>8</v>
      </c>
      <c r="H5" s="23" t="s">
        <v>8</v>
      </c>
      <c r="I5" s="23" t="s">
        <v>9</v>
      </c>
      <c r="J5" s="24" t="s">
        <v>6</v>
      </c>
      <c r="K5" s="21" t="s">
        <v>7</v>
      </c>
      <c r="L5" s="22" t="s">
        <v>8</v>
      </c>
      <c r="M5" s="23" t="s">
        <v>8</v>
      </c>
      <c r="N5" s="22" t="s">
        <v>9</v>
      </c>
    </row>
    <row r="6" spans="1:14" ht="13.5" thickBot="1">
      <c r="A6" s="278"/>
      <c r="B6" s="25" t="s">
        <v>10</v>
      </c>
      <c r="C6" s="26" t="s">
        <v>10</v>
      </c>
      <c r="D6" s="27"/>
      <c r="E6" s="25" t="s">
        <v>10</v>
      </c>
      <c r="F6" s="26" t="s">
        <v>10</v>
      </c>
      <c r="G6" s="27"/>
      <c r="H6" s="28" t="s">
        <v>11</v>
      </c>
      <c r="I6" s="29" t="s">
        <v>12</v>
      </c>
      <c r="J6" s="30" t="s">
        <v>10</v>
      </c>
      <c r="K6" s="26" t="s">
        <v>10</v>
      </c>
      <c r="L6" s="27"/>
      <c r="M6" s="28" t="s">
        <v>11</v>
      </c>
      <c r="N6" s="27" t="s">
        <v>12</v>
      </c>
    </row>
    <row r="7" spans="1:14" ht="13.5" customHeight="1" thickTop="1">
      <c r="A7" s="31" t="s">
        <v>13</v>
      </c>
      <c r="B7" s="37">
        <v>0</v>
      </c>
      <c r="C7" s="33"/>
      <c r="D7" s="34"/>
      <c r="E7" s="32"/>
      <c r="F7" s="33"/>
      <c r="G7" s="34"/>
      <c r="H7" s="35"/>
      <c r="I7" s="36"/>
      <c r="J7" s="37"/>
      <c r="K7" s="33"/>
      <c r="L7" s="38"/>
      <c r="M7" s="35"/>
      <c r="N7" s="39"/>
    </row>
    <row r="8" spans="1:14" ht="13.5" customHeight="1">
      <c r="A8" s="40" t="s">
        <v>14</v>
      </c>
      <c r="B8" s="46">
        <v>8900</v>
      </c>
      <c r="C8" s="42"/>
      <c r="D8" s="43">
        <f>SUM(B8:C8)</f>
        <v>8900</v>
      </c>
      <c r="E8" s="41">
        <v>9202</v>
      </c>
      <c r="F8" s="42"/>
      <c r="G8" s="43">
        <f>SUM(E8:F8)</f>
        <v>9202</v>
      </c>
      <c r="H8" s="44">
        <f>+G8-D8</f>
        <v>302</v>
      </c>
      <c r="I8" s="45">
        <f>+G8/D8</f>
        <v>1.033932584269663</v>
      </c>
      <c r="J8" s="46">
        <v>9500</v>
      </c>
      <c r="K8" s="42"/>
      <c r="L8" s="47">
        <f>SUM(J8:K8)</f>
        <v>9500</v>
      </c>
      <c r="M8" s="44">
        <f>+L8-G8</f>
        <v>298</v>
      </c>
      <c r="N8" s="48">
        <f>+L8/G8</f>
        <v>1.0323842642903716</v>
      </c>
    </row>
    <row r="9" spans="1:14" ht="13.5" customHeight="1">
      <c r="A9" s="40" t="s">
        <v>15</v>
      </c>
      <c r="B9" s="46"/>
      <c r="C9" s="42"/>
      <c r="D9" s="43">
        <f aca="true" t="shared" si="0" ref="D9:D15">SUM(B9:C9)</f>
        <v>0</v>
      </c>
      <c r="E9" s="41"/>
      <c r="F9" s="42"/>
      <c r="G9" s="43">
        <f aca="true" t="shared" si="1" ref="G9:G15">SUM(E9:F9)</f>
        <v>0</v>
      </c>
      <c r="H9" s="44">
        <f aca="true" t="shared" si="2" ref="H9:H35">+G9-D9</f>
        <v>0</v>
      </c>
      <c r="I9" s="45"/>
      <c r="J9" s="46"/>
      <c r="K9" s="42"/>
      <c r="L9" s="47">
        <f aca="true" t="shared" si="3" ref="L9:L15">SUM(J9:K9)</f>
        <v>0</v>
      </c>
      <c r="M9" s="44">
        <f aca="true" t="shared" si="4" ref="M9:M35">+L9-G9</f>
        <v>0</v>
      </c>
      <c r="N9" s="48"/>
    </row>
    <row r="10" spans="1:14" ht="13.5" customHeight="1">
      <c r="A10" s="40" t="s">
        <v>16</v>
      </c>
      <c r="B10" s="46"/>
      <c r="C10" s="42"/>
      <c r="D10" s="43">
        <f t="shared" si="0"/>
        <v>0</v>
      </c>
      <c r="E10" s="41"/>
      <c r="F10" s="42"/>
      <c r="G10" s="43">
        <f t="shared" si="1"/>
        <v>0</v>
      </c>
      <c r="H10" s="44">
        <f t="shared" si="2"/>
        <v>0</v>
      </c>
      <c r="I10" s="45"/>
      <c r="J10" s="46"/>
      <c r="K10" s="42"/>
      <c r="L10" s="47">
        <f t="shared" si="3"/>
        <v>0</v>
      </c>
      <c r="M10" s="44">
        <f t="shared" si="4"/>
        <v>0</v>
      </c>
      <c r="N10" s="48"/>
    </row>
    <row r="11" spans="1:14" ht="13.5" customHeight="1">
      <c r="A11" s="40" t="s">
        <v>17</v>
      </c>
      <c r="B11" s="46">
        <v>51</v>
      </c>
      <c r="C11" s="42"/>
      <c r="D11" s="43">
        <f t="shared" si="0"/>
        <v>51</v>
      </c>
      <c r="E11" s="41">
        <v>151</v>
      </c>
      <c r="F11" s="42"/>
      <c r="G11" s="43">
        <f t="shared" si="1"/>
        <v>151</v>
      </c>
      <c r="H11" s="44">
        <f t="shared" si="2"/>
        <v>100</v>
      </c>
      <c r="I11" s="45">
        <f aca="true" t="shared" si="5" ref="I11:I35">+G11/D11</f>
        <v>2.9607843137254903</v>
      </c>
      <c r="J11" s="46">
        <v>151</v>
      </c>
      <c r="K11" s="42"/>
      <c r="L11" s="47">
        <f t="shared" si="3"/>
        <v>151</v>
      </c>
      <c r="M11" s="44">
        <f t="shared" si="4"/>
        <v>0</v>
      </c>
      <c r="N11" s="48">
        <f aca="true" t="shared" si="6" ref="N11:N35">+L11/G11</f>
        <v>1</v>
      </c>
    </row>
    <row r="12" spans="1:14" ht="13.5" customHeight="1">
      <c r="A12" s="49" t="s">
        <v>18</v>
      </c>
      <c r="B12" s="46"/>
      <c r="C12" s="42"/>
      <c r="D12" s="43">
        <f t="shared" si="0"/>
        <v>0</v>
      </c>
      <c r="E12" s="41">
        <v>24</v>
      </c>
      <c r="F12" s="42"/>
      <c r="G12" s="43">
        <f t="shared" si="1"/>
        <v>24</v>
      </c>
      <c r="H12" s="44">
        <f t="shared" si="2"/>
        <v>24</v>
      </c>
      <c r="I12" s="45"/>
      <c r="J12" s="46">
        <v>30</v>
      </c>
      <c r="K12" s="42"/>
      <c r="L12" s="47">
        <f t="shared" si="3"/>
        <v>30</v>
      </c>
      <c r="M12" s="44">
        <f t="shared" si="4"/>
        <v>6</v>
      </c>
      <c r="N12" s="48"/>
    </row>
    <row r="13" spans="1:14" ht="13.5" customHeight="1">
      <c r="A13" s="49" t="s">
        <v>19</v>
      </c>
      <c r="B13" s="46"/>
      <c r="C13" s="42"/>
      <c r="D13" s="43">
        <f t="shared" si="0"/>
        <v>0</v>
      </c>
      <c r="E13" s="41"/>
      <c r="F13" s="42"/>
      <c r="G13" s="43">
        <f t="shared" si="1"/>
        <v>0</v>
      </c>
      <c r="H13" s="44">
        <f t="shared" si="2"/>
        <v>0</v>
      </c>
      <c r="I13" s="45"/>
      <c r="J13" s="46"/>
      <c r="K13" s="42"/>
      <c r="L13" s="47">
        <f t="shared" si="3"/>
        <v>0</v>
      </c>
      <c r="M13" s="44">
        <f t="shared" si="4"/>
        <v>0</v>
      </c>
      <c r="N13" s="48"/>
    </row>
    <row r="14" spans="1:14" ht="23.25" customHeight="1">
      <c r="A14" s="49" t="s">
        <v>20</v>
      </c>
      <c r="B14" s="46"/>
      <c r="C14" s="42"/>
      <c r="D14" s="43">
        <f t="shared" si="0"/>
        <v>0</v>
      </c>
      <c r="E14" s="41"/>
      <c r="F14" s="42"/>
      <c r="G14" s="43">
        <f t="shared" si="1"/>
        <v>0</v>
      </c>
      <c r="H14" s="44">
        <f t="shared" si="2"/>
        <v>0</v>
      </c>
      <c r="I14" s="45"/>
      <c r="J14" s="46"/>
      <c r="K14" s="42"/>
      <c r="L14" s="47">
        <f t="shared" si="3"/>
        <v>0</v>
      </c>
      <c r="M14" s="44">
        <f t="shared" si="4"/>
        <v>0</v>
      </c>
      <c r="N14" s="48"/>
    </row>
    <row r="15" spans="1:14" ht="13.5" customHeight="1" thickBot="1">
      <c r="A15" s="50" t="s">
        <v>21</v>
      </c>
      <c r="B15" s="55">
        <v>10501</v>
      </c>
      <c r="C15" s="52"/>
      <c r="D15" s="43">
        <f t="shared" si="0"/>
        <v>10501</v>
      </c>
      <c r="E15" s="51">
        <v>10300</v>
      </c>
      <c r="F15" s="52"/>
      <c r="G15" s="43">
        <f t="shared" si="1"/>
        <v>10300</v>
      </c>
      <c r="H15" s="53">
        <f t="shared" si="2"/>
        <v>-201</v>
      </c>
      <c r="I15" s="54">
        <f t="shared" si="5"/>
        <v>0.9808589658127798</v>
      </c>
      <c r="J15" s="55">
        <v>10600</v>
      </c>
      <c r="K15" s="52"/>
      <c r="L15" s="47">
        <f t="shared" si="3"/>
        <v>10600</v>
      </c>
      <c r="M15" s="53">
        <f t="shared" si="4"/>
        <v>300</v>
      </c>
      <c r="N15" s="56">
        <f t="shared" si="6"/>
        <v>1.029126213592233</v>
      </c>
    </row>
    <row r="16" spans="1:14" ht="13.5" customHeight="1" thickBot="1">
      <c r="A16" s="57" t="s">
        <v>22</v>
      </c>
      <c r="B16" s="58">
        <f aca="true" t="shared" si="7" ref="B16:G16">SUM(B7+B8+B9+B10+B11+B13+B15)</f>
        <v>19452</v>
      </c>
      <c r="C16" s="59">
        <f t="shared" si="7"/>
        <v>0</v>
      </c>
      <c r="D16" s="60">
        <f t="shared" si="7"/>
        <v>19452</v>
      </c>
      <c r="E16" s="58">
        <f t="shared" si="7"/>
        <v>19653</v>
      </c>
      <c r="F16" s="59">
        <f t="shared" si="7"/>
        <v>0</v>
      </c>
      <c r="G16" s="60">
        <f t="shared" si="7"/>
        <v>19653</v>
      </c>
      <c r="H16" s="61">
        <f t="shared" si="2"/>
        <v>201</v>
      </c>
      <c r="I16" s="62">
        <f t="shared" si="5"/>
        <v>1.0103331276989513</v>
      </c>
      <c r="J16" s="63">
        <f>SUM(J7+J8+J9+J10+J11+J13+J15)</f>
        <v>20251</v>
      </c>
      <c r="K16" s="59">
        <f>SUM(K7+K8+K9+K10+K11+K13+K15)</f>
        <v>0</v>
      </c>
      <c r="L16" s="60">
        <f>SUM(L7+L8+L9+L10+L11+L13+L15)</f>
        <v>20251</v>
      </c>
      <c r="M16" s="61">
        <f t="shared" si="4"/>
        <v>598</v>
      </c>
      <c r="N16" s="64">
        <f t="shared" si="6"/>
        <v>1.0304279244898997</v>
      </c>
    </row>
    <row r="17" spans="1:14" ht="13.5" customHeight="1">
      <c r="A17" s="65" t="s">
        <v>23</v>
      </c>
      <c r="B17" s="37">
        <v>4077</v>
      </c>
      <c r="C17" s="33"/>
      <c r="D17" s="43">
        <f aca="true" t="shared" si="8" ref="D17:D34">SUM(B17:C17)</f>
        <v>4077</v>
      </c>
      <c r="E17" s="32">
        <v>4304</v>
      </c>
      <c r="F17" s="33"/>
      <c r="G17" s="34">
        <f>SUM(E17:F17)</f>
        <v>4304</v>
      </c>
      <c r="H17" s="35">
        <f t="shared" si="2"/>
        <v>227</v>
      </c>
      <c r="I17" s="66">
        <f t="shared" si="5"/>
        <v>1.0556781947510425</v>
      </c>
      <c r="J17" s="37">
        <v>4805</v>
      </c>
      <c r="K17" s="33"/>
      <c r="L17" s="38">
        <f>SUM(J17:K17)</f>
        <v>4805</v>
      </c>
      <c r="M17" s="35">
        <f t="shared" si="4"/>
        <v>501</v>
      </c>
      <c r="N17" s="67">
        <f t="shared" si="6"/>
        <v>1.116403345724907</v>
      </c>
    </row>
    <row r="18" spans="1:14" ht="21" customHeight="1">
      <c r="A18" s="49" t="s">
        <v>24</v>
      </c>
      <c r="B18" s="37"/>
      <c r="C18" s="33"/>
      <c r="D18" s="43">
        <f t="shared" si="8"/>
        <v>0</v>
      </c>
      <c r="E18" s="32">
        <v>347</v>
      </c>
      <c r="F18" s="33"/>
      <c r="G18" s="34">
        <f aca="true" t="shared" si="9" ref="G18:G34">SUM(E18:F18)</f>
        <v>347</v>
      </c>
      <c r="H18" s="44">
        <f t="shared" si="2"/>
        <v>347</v>
      </c>
      <c r="I18" s="45"/>
      <c r="J18" s="37">
        <v>350</v>
      </c>
      <c r="K18" s="33"/>
      <c r="L18" s="38">
        <f aca="true" t="shared" si="10" ref="L18:L34">SUM(J18:K18)</f>
        <v>350</v>
      </c>
      <c r="M18" s="44">
        <f t="shared" si="4"/>
        <v>3</v>
      </c>
      <c r="N18" s="48">
        <f t="shared" si="6"/>
        <v>1.0086455331412103</v>
      </c>
    </row>
    <row r="19" spans="1:14" ht="13.5" customHeight="1">
      <c r="A19" s="40" t="s">
        <v>25</v>
      </c>
      <c r="B19" s="41">
        <v>1013</v>
      </c>
      <c r="C19" s="42"/>
      <c r="D19" s="43">
        <f t="shared" si="8"/>
        <v>1013</v>
      </c>
      <c r="E19" s="41">
        <v>1047</v>
      </c>
      <c r="F19" s="42"/>
      <c r="G19" s="34">
        <f t="shared" si="9"/>
        <v>1047</v>
      </c>
      <c r="H19" s="44">
        <f t="shared" si="2"/>
        <v>34</v>
      </c>
      <c r="I19" s="45">
        <f t="shared" si="5"/>
        <v>1.033563672260612</v>
      </c>
      <c r="J19" s="46">
        <v>1100</v>
      </c>
      <c r="K19" s="42"/>
      <c r="L19" s="38">
        <f t="shared" si="10"/>
        <v>1100</v>
      </c>
      <c r="M19" s="44">
        <f t="shared" si="4"/>
        <v>53</v>
      </c>
      <c r="N19" s="48">
        <f t="shared" si="6"/>
        <v>1.0506208213944603</v>
      </c>
    </row>
    <row r="20" spans="1:14" ht="13.5" customHeight="1">
      <c r="A20" s="49" t="s">
        <v>26</v>
      </c>
      <c r="B20" s="46">
        <v>0</v>
      </c>
      <c r="C20" s="42"/>
      <c r="D20" s="43">
        <f t="shared" si="8"/>
        <v>0</v>
      </c>
      <c r="E20" s="41"/>
      <c r="F20" s="42"/>
      <c r="G20" s="34">
        <f t="shared" si="9"/>
        <v>0</v>
      </c>
      <c r="H20" s="44">
        <f t="shared" si="2"/>
        <v>0</v>
      </c>
      <c r="I20" s="45"/>
      <c r="J20" s="46"/>
      <c r="K20" s="42"/>
      <c r="L20" s="38">
        <f t="shared" si="10"/>
        <v>0</v>
      </c>
      <c r="M20" s="44">
        <f t="shared" si="4"/>
        <v>0</v>
      </c>
      <c r="N20" s="48"/>
    </row>
    <row r="21" spans="1:14" ht="13.5" customHeight="1">
      <c r="A21" s="40" t="s">
        <v>27</v>
      </c>
      <c r="B21" s="46">
        <v>0</v>
      </c>
      <c r="C21" s="42"/>
      <c r="D21" s="43">
        <f t="shared" si="8"/>
        <v>0</v>
      </c>
      <c r="E21" s="41"/>
      <c r="F21" s="42"/>
      <c r="G21" s="34">
        <f t="shared" si="9"/>
        <v>0</v>
      </c>
      <c r="H21" s="44">
        <f t="shared" si="2"/>
        <v>0</v>
      </c>
      <c r="I21" s="45"/>
      <c r="J21" s="46"/>
      <c r="K21" s="42"/>
      <c r="L21" s="38">
        <f t="shared" si="10"/>
        <v>0</v>
      </c>
      <c r="M21" s="44">
        <f t="shared" si="4"/>
        <v>0</v>
      </c>
      <c r="N21" s="48"/>
    </row>
    <row r="22" spans="1:14" ht="13.5" customHeight="1">
      <c r="A22" s="40" t="s">
        <v>28</v>
      </c>
      <c r="B22" s="46">
        <v>1457</v>
      </c>
      <c r="C22" s="42"/>
      <c r="D22" s="43">
        <f t="shared" si="8"/>
        <v>1457</v>
      </c>
      <c r="E22" s="46">
        <v>1782.19</v>
      </c>
      <c r="F22" s="42"/>
      <c r="G22" s="34">
        <f t="shared" si="9"/>
        <v>1782.19</v>
      </c>
      <c r="H22" s="44">
        <f t="shared" si="2"/>
        <v>325.19000000000005</v>
      </c>
      <c r="I22" s="45">
        <f t="shared" si="5"/>
        <v>1.2231914893617022</v>
      </c>
      <c r="J22" s="46">
        <v>1570</v>
      </c>
      <c r="K22" s="42"/>
      <c r="L22" s="38">
        <f t="shared" si="10"/>
        <v>1570</v>
      </c>
      <c r="M22" s="44">
        <f t="shared" si="4"/>
        <v>-212.19000000000005</v>
      </c>
      <c r="N22" s="48">
        <f t="shared" si="6"/>
        <v>0.8809386204613425</v>
      </c>
    </row>
    <row r="23" spans="1:14" ht="13.5" customHeight="1">
      <c r="A23" s="49" t="s">
        <v>29</v>
      </c>
      <c r="B23" s="68">
        <v>365</v>
      </c>
      <c r="C23" s="42"/>
      <c r="D23" s="43">
        <f t="shared" si="8"/>
        <v>365</v>
      </c>
      <c r="E23" s="41">
        <v>533</v>
      </c>
      <c r="F23" s="42"/>
      <c r="G23" s="34">
        <f t="shared" si="9"/>
        <v>533</v>
      </c>
      <c r="H23" s="44">
        <f t="shared" si="2"/>
        <v>168</v>
      </c>
      <c r="I23" s="45">
        <f t="shared" si="5"/>
        <v>1.4602739726027398</v>
      </c>
      <c r="J23" s="68">
        <v>315</v>
      </c>
      <c r="K23" s="42"/>
      <c r="L23" s="38">
        <v>315</v>
      </c>
      <c r="M23" s="44">
        <f t="shared" si="4"/>
        <v>-218</v>
      </c>
      <c r="N23" s="48">
        <f t="shared" si="6"/>
        <v>0.5909943714821764</v>
      </c>
    </row>
    <row r="24" spans="1:14" ht="13.5" customHeight="1">
      <c r="A24" s="40" t="s">
        <v>30</v>
      </c>
      <c r="B24" s="68">
        <v>1075</v>
      </c>
      <c r="C24" s="42"/>
      <c r="D24" s="43">
        <f t="shared" si="8"/>
        <v>1075</v>
      </c>
      <c r="E24" s="41">
        <v>1215</v>
      </c>
      <c r="F24" s="42"/>
      <c r="G24" s="34">
        <f t="shared" si="9"/>
        <v>1215</v>
      </c>
      <c r="H24" s="44">
        <f t="shared" si="2"/>
        <v>140</v>
      </c>
      <c r="I24" s="45">
        <f t="shared" si="5"/>
        <v>1.130232558139535</v>
      </c>
      <c r="J24" s="68">
        <v>1255</v>
      </c>
      <c r="K24" s="42"/>
      <c r="L24" s="38">
        <f t="shared" si="10"/>
        <v>1255</v>
      </c>
      <c r="M24" s="44">
        <f t="shared" si="4"/>
        <v>40</v>
      </c>
      <c r="N24" s="48">
        <f t="shared" si="6"/>
        <v>1.0329218106995885</v>
      </c>
    </row>
    <row r="25" spans="1:14" ht="13.5" customHeight="1">
      <c r="A25" s="69" t="s">
        <v>31</v>
      </c>
      <c r="B25" s="41">
        <v>12412</v>
      </c>
      <c r="C25" s="42"/>
      <c r="D25" s="43">
        <f t="shared" si="8"/>
        <v>12412</v>
      </c>
      <c r="E25" s="46">
        <v>12217</v>
      </c>
      <c r="F25" s="42"/>
      <c r="G25" s="34">
        <f t="shared" si="9"/>
        <v>12217</v>
      </c>
      <c r="H25" s="44">
        <f t="shared" si="2"/>
        <v>-195</v>
      </c>
      <c r="I25" s="45">
        <f t="shared" si="5"/>
        <v>0.9842893973573961</v>
      </c>
      <c r="J25" s="46">
        <v>12499</v>
      </c>
      <c r="K25" s="42"/>
      <c r="L25" s="38">
        <f t="shared" si="10"/>
        <v>12499</v>
      </c>
      <c r="M25" s="44">
        <f t="shared" si="4"/>
        <v>282</v>
      </c>
      <c r="N25" s="48">
        <f t="shared" si="6"/>
        <v>1.023082589833838</v>
      </c>
    </row>
    <row r="26" spans="1:14" ht="13.5" customHeight="1">
      <c r="A26" s="49" t="s">
        <v>32</v>
      </c>
      <c r="B26" s="253">
        <v>9067</v>
      </c>
      <c r="C26" s="42"/>
      <c r="D26" s="43">
        <f t="shared" si="8"/>
        <v>9067</v>
      </c>
      <c r="E26" s="41">
        <v>8924</v>
      </c>
      <c r="F26" s="42"/>
      <c r="G26" s="34">
        <f t="shared" si="9"/>
        <v>8924</v>
      </c>
      <c r="H26" s="44">
        <f t="shared" si="2"/>
        <v>-143</v>
      </c>
      <c r="I26" s="45">
        <f t="shared" si="5"/>
        <v>0.9842285210102569</v>
      </c>
      <c r="J26" s="68">
        <v>9123</v>
      </c>
      <c r="K26" s="70"/>
      <c r="L26" s="38">
        <f t="shared" si="10"/>
        <v>9123</v>
      </c>
      <c r="M26" s="44">
        <f t="shared" si="4"/>
        <v>199</v>
      </c>
      <c r="N26" s="48">
        <f t="shared" si="6"/>
        <v>1.0222994173016584</v>
      </c>
    </row>
    <row r="27" spans="1:14" ht="13.5" customHeight="1">
      <c r="A27" s="69" t="s">
        <v>33</v>
      </c>
      <c r="B27" s="41">
        <v>9058</v>
      </c>
      <c r="C27" s="42"/>
      <c r="D27" s="43">
        <f t="shared" si="8"/>
        <v>9058</v>
      </c>
      <c r="E27" s="41">
        <v>8908</v>
      </c>
      <c r="F27" s="42"/>
      <c r="G27" s="34">
        <f t="shared" si="9"/>
        <v>8908</v>
      </c>
      <c r="H27" s="44">
        <f t="shared" si="2"/>
        <v>-150</v>
      </c>
      <c r="I27" s="45">
        <f t="shared" si="5"/>
        <v>0.9834400529918305</v>
      </c>
      <c r="J27" s="46">
        <v>9100</v>
      </c>
      <c r="K27" s="42"/>
      <c r="L27" s="38">
        <f t="shared" si="10"/>
        <v>9100</v>
      </c>
      <c r="M27" s="44">
        <f t="shared" si="4"/>
        <v>192</v>
      </c>
      <c r="N27" s="48">
        <f t="shared" si="6"/>
        <v>1.0215536596317916</v>
      </c>
    </row>
    <row r="28" spans="1:14" ht="13.5" customHeight="1">
      <c r="A28" s="49" t="s">
        <v>34</v>
      </c>
      <c r="B28" s="41">
        <v>9</v>
      </c>
      <c r="C28" s="42"/>
      <c r="D28" s="43">
        <f t="shared" si="8"/>
        <v>9</v>
      </c>
      <c r="E28" s="41">
        <v>16</v>
      </c>
      <c r="F28" s="42"/>
      <c r="G28" s="34">
        <f t="shared" si="9"/>
        <v>16</v>
      </c>
      <c r="H28" s="44">
        <f t="shared" si="2"/>
        <v>7</v>
      </c>
      <c r="I28" s="45">
        <f t="shared" si="5"/>
        <v>1.7777777777777777</v>
      </c>
      <c r="J28" s="46">
        <v>23</v>
      </c>
      <c r="K28" s="42"/>
      <c r="L28" s="38">
        <f t="shared" si="10"/>
        <v>23</v>
      </c>
      <c r="M28" s="44">
        <f t="shared" si="4"/>
        <v>7</v>
      </c>
      <c r="N28" s="48">
        <f t="shared" si="6"/>
        <v>1.4375</v>
      </c>
    </row>
    <row r="29" spans="1:14" ht="13.5" customHeight="1">
      <c r="A29" s="49" t="s">
        <v>35</v>
      </c>
      <c r="B29" s="41">
        <v>3345</v>
      </c>
      <c r="C29" s="42"/>
      <c r="D29" s="43">
        <f t="shared" si="8"/>
        <v>3345</v>
      </c>
      <c r="E29" s="41">
        <v>3293</v>
      </c>
      <c r="F29" s="42"/>
      <c r="G29" s="34">
        <f t="shared" si="9"/>
        <v>3293</v>
      </c>
      <c r="H29" s="44">
        <f t="shared" si="2"/>
        <v>-52</v>
      </c>
      <c r="I29" s="45">
        <f t="shared" si="5"/>
        <v>0.9844544095665172</v>
      </c>
      <c r="J29" s="46">
        <v>3376</v>
      </c>
      <c r="K29" s="42"/>
      <c r="L29" s="38">
        <f t="shared" si="10"/>
        <v>3376</v>
      </c>
      <c r="M29" s="44">
        <f t="shared" si="4"/>
        <v>83</v>
      </c>
      <c r="N29" s="48">
        <f t="shared" si="6"/>
        <v>1.02520498026116</v>
      </c>
    </row>
    <row r="30" spans="1:14" ht="13.5" customHeight="1">
      <c r="A30" s="69" t="s">
        <v>36</v>
      </c>
      <c r="B30" s="46">
        <v>0</v>
      </c>
      <c r="C30" s="42"/>
      <c r="D30" s="43">
        <f t="shared" si="8"/>
        <v>0</v>
      </c>
      <c r="E30" s="41">
        <v>1</v>
      </c>
      <c r="F30" s="42"/>
      <c r="G30" s="34">
        <f t="shared" si="9"/>
        <v>1</v>
      </c>
      <c r="H30" s="44">
        <f t="shared" si="2"/>
        <v>1</v>
      </c>
      <c r="I30" s="45"/>
      <c r="J30" s="46">
        <v>1</v>
      </c>
      <c r="K30" s="42"/>
      <c r="L30" s="38">
        <f t="shared" si="10"/>
        <v>1</v>
      </c>
      <c r="M30" s="44">
        <f t="shared" si="4"/>
        <v>0</v>
      </c>
      <c r="N30" s="48">
        <f t="shared" si="6"/>
        <v>1</v>
      </c>
    </row>
    <row r="31" spans="1:14" ht="13.5" customHeight="1">
      <c r="A31" s="69" t="s">
        <v>37</v>
      </c>
      <c r="B31" s="46">
        <v>47</v>
      </c>
      <c r="C31" s="42"/>
      <c r="D31" s="43">
        <f t="shared" si="8"/>
        <v>47</v>
      </c>
      <c r="E31" s="41">
        <v>88</v>
      </c>
      <c r="F31" s="42"/>
      <c r="G31" s="34">
        <f t="shared" si="9"/>
        <v>88</v>
      </c>
      <c r="H31" s="44">
        <f t="shared" si="2"/>
        <v>41</v>
      </c>
      <c r="I31" s="45">
        <f t="shared" si="5"/>
        <v>1.872340425531915</v>
      </c>
      <c r="J31" s="46">
        <v>90</v>
      </c>
      <c r="K31" s="42"/>
      <c r="L31" s="38">
        <f t="shared" si="10"/>
        <v>90</v>
      </c>
      <c r="M31" s="44">
        <f t="shared" si="4"/>
        <v>2</v>
      </c>
      <c r="N31" s="48">
        <f t="shared" si="6"/>
        <v>1.0227272727272727</v>
      </c>
    </row>
    <row r="32" spans="1:14" ht="13.5" customHeight="1">
      <c r="A32" s="49" t="s">
        <v>38</v>
      </c>
      <c r="B32" s="68">
        <v>74</v>
      </c>
      <c r="C32" s="42"/>
      <c r="D32" s="43">
        <f t="shared" si="8"/>
        <v>74</v>
      </c>
      <c r="E32" s="41">
        <v>107</v>
      </c>
      <c r="F32" s="42"/>
      <c r="G32" s="34">
        <f t="shared" si="9"/>
        <v>107</v>
      </c>
      <c r="H32" s="44">
        <f t="shared" si="2"/>
        <v>33</v>
      </c>
      <c r="I32" s="45">
        <f t="shared" si="5"/>
        <v>1.445945945945946</v>
      </c>
      <c r="J32" s="68">
        <v>186</v>
      </c>
      <c r="K32" s="42"/>
      <c r="L32" s="38">
        <f t="shared" si="10"/>
        <v>186</v>
      </c>
      <c r="M32" s="44">
        <f t="shared" si="4"/>
        <v>79</v>
      </c>
      <c r="N32" s="48">
        <f t="shared" si="6"/>
        <v>1.7383177570093458</v>
      </c>
    </row>
    <row r="33" spans="1:14" ht="22.5" customHeight="1">
      <c r="A33" s="49" t="s">
        <v>39</v>
      </c>
      <c r="B33" s="68">
        <v>74</v>
      </c>
      <c r="C33" s="42"/>
      <c r="D33" s="43">
        <f t="shared" si="8"/>
        <v>74</v>
      </c>
      <c r="E33" s="41">
        <v>107</v>
      </c>
      <c r="F33" s="42"/>
      <c r="G33" s="34">
        <f t="shared" si="9"/>
        <v>107</v>
      </c>
      <c r="H33" s="44">
        <f t="shared" si="2"/>
        <v>33</v>
      </c>
      <c r="I33" s="45">
        <f t="shared" si="5"/>
        <v>1.445945945945946</v>
      </c>
      <c r="J33" s="68">
        <v>186</v>
      </c>
      <c r="K33" s="42"/>
      <c r="L33" s="38">
        <f t="shared" si="10"/>
        <v>186</v>
      </c>
      <c r="M33" s="44">
        <f t="shared" si="4"/>
        <v>79</v>
      </c>
      <c r="N33" s="48">
        <f t="shared" si="6"/>
        <v>1.7383177570093458</v>
      </c>
    </row>
    <row r="34" spans="1:14" ht="13.5" customHeight="1" thickBot="1">
      <c r="A34" s="71" t="s">
        <v>40</v>
      </c>
      <c r="B34" s="72">
        <v>0</v>
      </c>
      <c r="C34" s="52"/>
      <c r="D34" s="43">
        <f t="shared" si="8"/>
        <v>0</v>
      </c>
      <c r="E34" s="51"/>
      <c r="F34" s="52"/>
      <c r="G34" s="34">
        <f t="shared" si="9"/>
        <v>0</v>
      </c>
      <c r="H34" s="53">
        <f t="shared" si="2"/>
        <v>0</v>
      </c>
      <c r="I34" s="54"/>
      <c r="J34" s="72"/>
      <c r="K34" s="52"/>
      <c r="L34" s="38">
        <f t="shared" si="10"/>
        <v>0</v>
      </c>
      <c r="M34" s="53">
        <f t="shared" si="4"/>
        <v>0</v>
      </c>
      <c r="N34" s="56"/>
    </row>
    <row r="35" spans="1:14" ht="13.5" customHeight="1" thickBot="1">
      <c r="A35" s="57" t="s">
        <v>41</v>
      </c>
      <c r="B35" s="58">
        <f aca="true" t="shared" si="11" ref="B35:G35">SUM(B17+B19+B20+B21+B22+B25+B30+B31+B32+B34)</f>
        <v>19080</v>
      </c>
      <c r="C35" s="59">
        <f t="shared" si="11"/>
        <v>0</v>
      </c>
      <c r="D35" s="60">
        <f t="shared" si="11"/>
        <v>19080</v>
      </c>
      <c r="E35" s="58">
        <f t="shared" si="11"/>
        <v>19546.190000000002</v>
      </c>
      <c r="F35" s="59">
        <f t="shared" si="11"/>
        <v>0</v>
      </c>
      <c r="G35" s="60">
        <f t="shared" si="11"/>
        <v>19546.190000000002</v>
      </c>
      <c r="H35" s="61">
        <f t="shared" si="2"/>
        <v>466.1900000000023</v>
      </c>
      <c r="I35" s="62">
        <f t="shared" si="5"/>
        <v>1.0244334381551363</v>
      </c>
      <c r="J35" s="60">
        <f>SUM(J17+J19+J20+J21+J22+J25+J30+J31+J32+J34)</f>
        <v>20251</v>
      </c>
      <c r="K35" s="59">
        <f>SUM(K17+K19+K20+K21+K22+K25+K30+K31+K32+K34)</f>
        <v>0</v>
      </c>
      <c r="L35" s="60">
        <f>SUM(L17+L19+L20+L21+L22+L25+L30+L31+L32+L34)</f>
        <v>20251</v>
      </c>
      <c r="M35" s="61">
        <f t="shared" si="4"/>
        <v>704.8099999999977</v>
      </c>
      <c r="N35" s="64">
        <f t="shared" si="6"/>
        <v>1.0360586896986062</v>
      </c>
    </row>
    <row r="36" spans="1:14" ht="13.5" customHeight="1" thickBot="1">
      <c r="A36" s="57" t="s">
        <v>42</v>
      </c>
      <c r="B36" s="301">
        <f>+D16-D35</f>
        <v>372</v>
      </c>
      <c r="C36" s="302"/>
      <c r="D36" s="303"/>
      <c r="E36" s="301">
        <f>+G16-G35</f>
        <v>106.80999999999767</v>
      </c>
      <c r="F36" s="302"/>
      <c r="G36" s="303">
        <v>-50784</v>
      </c>
      <c r="H36" s="73">
        <f>+E36-B36</f>
        <v>-265.1900000000023</v>
      </c>
      <c r="I36" s="74"/>
      <c r="J36" s="301">
        <f>+L16-L35</f>
        <v>0</v>
      </c>
      <c r="K36" s="302"/>
      <c r="L36" s="302">
        <v>0</v>
      </c>
      <c r="M36" s="61"/>
      <c r="N36" s="64"/>
    </row>
    <row r="37" spans="1:16" ht="20.25" customHeight="1" thickBot="1">
      <c r="A37" s="75" t="s">
        <v>43</v>
      </c>
      <c r="B37" s="301"/>
      <c r="C37" s="302"/>
      <c r="D37" s="303"/>
      <c r="E37" s="301"/>
      <c r="F37" s="302"/>
      <c r="G37" s="303"/>
      <c r="H37"/>
      <c r="I37"/>
      <c r="J37"/>
      <c r="K37"/>
      <c r="L37"/>
      <c r="M37"/>
      <c r="N37"/>
      <c r="O37"/>
      <c r="P37"/>
    </row>
    <row r="38" spans="2:8" ht="14.25" customHeight="1" thickBot="1">
      <c r="B38" s="10"/>
      <c r="C38" s="10"/>
      <c r="D38" s="76"/>
      <c r="E38" s="10"/>
      <c r="F38" s="10"/>
      <c r="G38" s="10"/>
      <c r="H38" s="10"/>
    </row>
    <row r="39" spans="1:16" ht="12.75">
      <c r="A39" s="318" t="s">
        <v>44</v>
      </c>
      <c r="B39" s="319"/>
      <c r="C39" s="310" t="s">
        <v>45</v>
      </c>
      <c r="D39" s="318" t="s">
        <v>46</v>
      </c>
      <c r="E39" s="319"/>
      <c r="F39" s="319"/>
      <c r="G39" s="310" t="s">
        <v>45</v>
      </c>
      <c r="H39" s="304" t="s">
        <v>47</v>
      </c>
      <c r="I39" s="305"/>
      <c r="J39" s="305"/>
      <c r="K39" s="306"/>
      <c r="L39" s="310" t="s">
        <v>45</v>
      </c>
      <c r="O39"/>
      <c r="P39"/>
    </row>
    <row r="40" spans="1:16" ht="13.5" thickBot="1">
      <c r="A40" s="320"/>
      <c r="B40" s="321"/>
      <c r="C40" s="311"/>
      <c r="D40" s="320"/>
      <c r="E40" s="321"/>
      <c r="F40" s="321"/>
      <c r="G40" s="311"/>
      <c r="H40" s="307"/>
      <c r="I40" s="308"/>
      <c r="J40" s="308"/>
      <c r="K40" s="309"/>
      <c r="L40" s="311"/>
      <c r="O40"/>
      <c r="P40"/>
    </row>
    <row r="41" spans="1:16" ht="12.75">
      <c r="A41" s="312" t="s">
        <v>485</v>
      </c>
      <c r="B41" s="313"/>
      <c r="C41" s="77">
        <v>200</v>
      </c>
      <c r="D41" s="314" t="s">
        <v>228</v>
      </c>
      <c r="E41" s="315"/>
      <c r="F41" s="315"/>
      <c r="G41" s="78">
        <v>554</v>
      </c>
      <c r="H41" s="316" t="s">
        <v>353</v>
      </c>
      <c r="I41" s="317"/>
      <c r="J41" s="317"/>
      <c r="K41" s="317"/>
      <c r="L41" s="79">
        <v>240</v>
      </c>
      <c r="O41"/>
      <c r="P41"/>
    </row>
    <row r="42" spans="1:16" ht="12.75">
      <c r="A42" s="322" t="s">
        <v>272</v>
      </c>
      <c r="B42" s="323"/>
      <c r="C42" s="80">
        <v>115</v>
      </c>
      <c r="D42" s="314"/>
      <c r="E42" s="315"/>
      <c r="F42" s="315"/>
      <c r="G42" s="81"/>
      <c r="H42" s="316" t="s">
        <v>118</v>
      </c>
      <c r="I42" s="317"/>
      <c r="J42" s="317"/>
      <c r="K42" s="317"/>
      <c r="L42" s="79">
        <v>15</v>
      </c>
      <c r="O42"/>
      <c r="P42"/>
    </row>
    <row r="43" spans="1:16" ht="12.75">
      <c r="A43" s="322"/>
      <c r="B43" s="323"/>
      <c r="C43" s="80"/>
      <c r="D43" s="314"/>
      <c r="E43" s="315"/>
      <c r="F43" s="315"/>
      <c r="G43" s="81"/>
      <c r="H43" s="316"/>
      <c r="I43" s="317"/>
      <c r="J43" s="317"/>
      <c r="K43" s="317"/>
      <c r="L43" s="79"/>
      <c r="O43"/>
      <c r="P43"/>
    </row>
    <row r="44" spans="1:16" ht="12.75">
      <c r="A44" s="324"/>
      <c r="B44" s="325"/>
      <c r="C44" s="83"/>
      <c r="D44" s="324"/>
      <c r="E44" s="326"/>
      <c r="F44" s="325"/>
      <c r="G44" s="84"/>
      <c r="H44" s="327"/>
      <c r="I44" s="328"/>
      <c r="J44" s="328"/>
      <c r="K44" s="329"/>
      <c r="L44" s="79"/>
      <c r="O44"/>
      <c r="P44"/>
    </row>
    <row r="45" spans="1:16" ht="12.75">
      <c r="A45" s="324"/>
      <c r="B45" s="325"/>
      <c r="C45" s="83"/>
      <c r="D45" s="324"/>
      <c r="E45" s="326"/>
      <c r="F45" s="325"/>
      <c r="G45" s="84"/>
      <c r="H45" s="327"/>
      <c r="I45" s="328"/>
      <c r="J45" s="328"/>
      <c r="K45" s="329"/>
      <c r="L45" s="79"/>
      <c r="O45"/>
      <c r="P45"/>
    </row>
    <row r="46" spans="1:16" ht="12.75">
      <c r="A46" s="324"/>
      <c r="B46" s="325"/>
      <c r="C46" s="83"/>
      <c r="D46" s="324"/>
      <c r="E46" s="326"/>
      <c r="F46" s="325"/>
      <c r="G46" s="84"/>
      <c r="H46" s="327"/>
      <c r="I46" s="328"/>
      <c r="J46" s="328"/>
      <c r="K46" s="329"/>
      <c r="L46" s="79"/>
      <c r="O46"/>
      <c r="P46"/>
    </row>
    <row r="47" spans="1:16" ht="13.5" thickBot="1">
      <c r="A47" s="330"/>
      <c r="B47" s="331"/>
      <c r="C47" s="83"/>
      <c r="D47" s="332"/>
      <c r="E47" s="333"/>
      <c r="F47" s="333"/>
      <c r="G47" s="84"/>
      <c r="H47" s="316"/>
      <c r="I47" s="317"/>
      <c r="J47" s="317"/>
      <c r="K47" s="317"/>
      <c r="L47" s="79"/>
      <c r="O47"/>
      <c r="P47"/>
    </row>
    <row r="48" spans="1:16" ht="13.5" thickBot="1">
      <c r="A48" s="334"/>
      <c r="B48" s="335"/>
      <c r="C48" s="85">
        <f>SUM(C41:C47)</f>
        <v>315</v>
      </c>
      <c r="D48" s="336" t="s">
        <v>8</v>
      </c>
      <c r="E48" s="337"/>
      <c r="F48" s="337"/>
      <c r="G48" s="85">
        <f>SUM(G41:G42)</f>
        <v>554</v>
      </c>
      <c r="H48" s="338" t="s">
        <v>8</v>
      </c>
      <c r="I48" s="339"/>
      <c r="J48" s="339"/>
      <c r="K48" s="339"/>
      <c r="L48" s="85">
        <f>SUM(L41:L42)</f>
        <v>255</v>
      </c>
      <c r="M48" s="86"/>
      <c r="N48" s="86"/>
      <c r="O48"/>
      <c r="P48"/>
    </row>
    <row r="49" spans="1:16" s="1" customFormat="1" ht="13.5" customHeight="1" thickBot="1">
      <c r="A49" s="87"/>
      <c r="B49" s="8"/>
      <c r="C49" s="8"/>
      <c r="D49" s="8"/>
      <c r="E49" s="8"/>
      <c r="F49" s="8"/>
      <c r="G49" s="8"/>
      <c r="H49" s="9"/>
      <c r="I49" s="5"/>
      <c r="J49" s="5"/>
      <c r="K49" s="5"/>
      <c r="L49" s="5"/>
      <c r="M49" s="5"/>
      <c r="N49" s="5"/>
      <c r="O49" s="5"/>
      <c r="P49" s="5"/>
    </row>
    <row r="50" spans="1:16" ht="12.75">
      <c r="A50" s="318" t="s">
        <v>50</v>
      </c>
      <c r="B50" s="319"/>
      <c r="C50" s="310" t="s">
        <v>45</v>
      </c>
      <c r="D50" s="340" t="s">
        <v>51</v>
      </c>
      <c r="E50" s="319"/>
      <c r="F50" s="319"/>
      <c r="G50" s="341" t="s">
        <v>45</v>
      </c>
      <c r="H50" s="304" t="s">
        <v>52</v>
      </c>
      <c r="I50" s="305"/>
      <c r="J50" s="305"/>
      <c r="K50" s="306"/>
      <c r="L50" s="310" t="s">
        <v>45</v>
      </c>
      <c r="O50"/>
      <c r="P50"/>
    </row>
    <row r="51" spans="1:16" ht="13.5" thickBot="1">
      <c r="A51" s="320"/>
      <c r="B51" s="321"/>
      <c r="C51" s="311"/>
      <c r="D51" s="321"/>
      <c r="E51" s="321"/>
      <c r="F51" s="321"/>
      <c r="G51" s="342"/>
      <c r="H51" s="307"/>
      <c r="I51" s="308"/>
      <c r="J51" s="308"/>
      <c r="K51" s="309"/>
      <c r="L51" s="311"/>
      <c r="O51"/>
      <c r="P51"/>
    </row>
    <row r="52" spans="1:16" ht="12.75">
      <c r="A52" s="312" t="s">
        <v>396</v>
      </c>
      <c r="B52" s="343"/>
      <c r="C52" s="77"/>
      <c r="D52" s="442" t="s">
        <v>354</v>
      </c>
      <c r="E52" s="315"/>
      <c r="F52" s="315"/>
      <c r="G52" s="88">
        <v>297</v>
      </c>
      <c r="H52" s="346" t="s">
        <v>355</v>
      </c>
      <c r="I52" s="347"/>
      <c r="J52" s="347"/>
      <c r="K52" s="347"/>
      <c r="L52" s="193">
        <v>60</v>
      </c>
      <c r="O52"/>
      <c r="P52"/>
    </row>
    <row r="53" spans="1:16" ht="13.5" customHeight="1">
      <c r="A53" s="322" t="s">
        <v>495</v>
      </c>
      <c r="B53" s="348"/>
      <c r="C53" s="80"/>
      <c r="D53" s="355" t="s">
        <v>356</v>
      </c>
      <c r="E53" s="323"/>
      <c r="F53" s="323"/>
      <c r="G53" s="90">
        <v>50</v>
      </c>
      <c r="H53" s="349" t="s">
        <v>357</v>
      </c>
      <c r="I53" s="350"/>
      <c r="J53" s="350"/>
      <c r="K53" s="350"/>
      <c r="L53" s="91">
        <v>40</v>
      </c>
      <c r="O53"/>
      <c r="P53"/>
    </row>
    <row r="54" spans="1:16" ht="13.5" customHeight="1">
      <c r="A54" s="322" t="s">
        <v>496</v>
      </c>
      <c r="B54" s="351"/>
      <c r="C54" s="80"/>
      <c r="D54" s="355" t="s">
        <v>358</v>
      </c>
      <c r="E54" s="323"/>
      <c r="F54" s="323"/>
      <c r="G54" s="90">
        <v>42</v>
      </c>
      <c r="H54" s="327" t="s">
        <v>531</v>
      </c>
      <c r="I54" s="328"/>
      <c r="J54" s="328"/>
      <c r="K54" s="329"/>
      <c r="L54" s="91">
        <v>50</v>
      </c>
      <c r="O54"/>
      <c r="P54"/>
    </row>
    <row r="55" spans="1:16" ht="13.5" customHeight="1">
      <c r="A55" s="322" t="s">
        <v>497</v>
      </c>
      <c r="B55" s="351"/>
      <c r="C55" s="80"/>
      <c r="D55" s="355" t="s">
        <v>359</v>
      </c>
      <c r="E55" s="323"/>
      <c r="F55" s="323"/>
      <c r="G55" s="90">
        <v>45</v>
      </c>
      <c r="H55" s="327" t="s">
        <v>360</v>
      </c>
      <c r="I55" s="328"/>
      <c r="J55" s="328"/>
      <c r="K55" s="329"/>
      <c r="L55" s="91">
        <v>15</v>
      </c>
      <c r="O55"/>
      <c r="P55"/>
    </row>
    <row r="56" spans="1:16" ht="13.5" customHeight="1">
      <c r="A56" s="324" t="s">
        <v>498</v>
      </c>
      <c r="B56" s="326"/>
      <c r="C56" s="83"/>
      <c r="D56" s="354" t="s">
        <v>361</v>
      </c>
      <c r="E56" s="354"/>
      <c r="F56" s="355"/>
      <c r="G56" s="217">
        <v>15</v>
      </c>
      <c r="H56" s="327" t="s">
        <v>362</v>
      </c>
      <c r="I56" s="328"/>
      <c r="J56" s="328"/>
      <c r="K56" s="329"/>
      <c r="L56" s="95">
        <v>50</v>
      </c>
      <c r="O56"/>
      <c r="P56"/>
    </row>
    <row r="57" spans="1:16" ht="13.5" customHeight="1">
      <c r="A57" s="322" t="s">
        <v>499</v>
      </c>
      <c r="B57" s="351"/>
      <c r="C57" s="83"/>
      <c r="D57" s="354" t="s">
        <v>363</v>
      </c>
      <c r="E57" s="354"/>
      <c r="F57" s="355"/>
      <c r="G57" s="217">
        <v>40</v>
      </c>
      <c r="H57" s="327" t="s">
        <v>364</v>
      </c>
      <c r="I57" s="328"/>
      <c r="J57" s="328"/>
      <c r="K57" s="329"/>
      <c r="L57" s="95">
        <v>100</v>
      </c>
      <c r="O57"/>
      <c r="P57"/>
    </row>
    <row r="58" spans="1:16" ht="13.5" customHeight="1">
      <c r="A58" s="323"/>
      <c r="B58" s="351"/>
      <c r="C58" s="80"/>
      <c r="D58" s="355" t="s">
        <v>364</v>
      </c>
      <c r="E58" s="323"/>
      <c r="F58" s="323"/>
      <c r="G58" s="90">
        <v>44</v>
      </c>
      <c r="H58" s="327"/>
      <c r="I58" s="328"/>
      <c r="J58" s="328"/>
      <c r="K58" s="329"/>
      <c r="L58" s="91"/>
      <c r="O58"/>
      <c r="P58"/>
    </row>
    <row r="59" spans="1:16" ht="13.5" thickBot="1">
      <c r="A59" s="360"/>
      <c r="B59" s="361"/>
      <c r="C59" s="96"/>
      <c r="D59" s="443"/>
      <c r="E59" s="362"/>
      <c r="F59" s="362"/>
      <c r="G59" s="97"/>
      <c r="H59" s="363"/>
      <c r="I59" s="364"/>
      <c r="J59" s="364"/>
      <c r="K59" s="364"/>
      <c r="L59" s="98"/>
      <c r="O59"/>
      <c r="P59"/>
    </row>
    <row r="60" spans="1:16" ht="13.5" thickBot="1">
      <c r="A60" s="334" t="s">
        <v>8</v>
      </c>
      <c r="B60" s="365"/>
      <c r="C60" s="99">
        <v>368</v>
      </c>
      <c r="D60" s="335" t="s">
        <v>8</v>
      </c>
      <c r="E60" s="367"/>
      <c r="F60" s="367"/>
      <c r="G60" s="99">
        <f>SUM(G52:G59)</f>
        <v>533</v>
      </c>
      <c r="H60" s="338" t="s">
        <v>8</v>
      </c>
      <c r="I60" s="339"/>
      <c r="J60" s="339"/>
      <c r="K60" s="339"/>
      <c r="L60" s="85">
        <f>SUM(L52:L59)</f>
        <v>315</v>
      </c>
      <c r="M60" s="86"/>
      <c r="N60" s="86"/>
      <c r="O60"/>
      <c r="P60"/>
    </row>
    <row r="61" spans="1:14" s="1" customFormat="1" ht="12.75">
      <c r="A61" s="100"/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</row>
    <row r="62" spans="1:14" s="1" customFormat="1" ht="13.5" customHeight="1" thickBot="1">
      <c r="A62" s="100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200" t="s">
        <v>475</v>
      </c>
      <c r="M62" s="100"/>
      <c r="N62" s="100"/>
    </row>
    <row r="63" spans="1:14" s="1" customFormat="1" ht="26.25" customHeight="1" thickBot="1">
      <c r="A63" s="368" t="s">
        <v>469</v>
      </c>
      <c r="B63" s="369"/>
      <c r="C63" s="369"/>
      <c r="D63" s="369"/>
      <c r="E63" s="370"/>
      <c r="F63" s="371" t="s">
        <v>468</v>
      </c>
      <c r="G63" s="372"/>
      <c r="H63" s="372"/>
      <c r="I63" s="372"/>
      <c r="J63" s="372"/>
      <c r="K63" s="372"/>
      <c r="L63" s="373"/>
      <c r="M63" s="100"/>
      <c r="N63" s="100"/>
    </row>
    <row r="64" spans="1:14" s="1" customFormat="1" ht="14.25" customHeight="1" thickBot="1">
      <c r="A64" s="181" t="s">
        <v>97</v>
      </c>
      <c r="B64" s="182" t="s">
        <v>466</v>
      </c>
      <c r="C64" s="294" t="s">
        <v>98</v>
      </c>
      <c r="D64" s="294"/>
      <c r="E64" s="183" t="s">
        <v>467</v>
      </c>
      <c r="F64" s="295" t="s">
        <v>97</v>
      </c>
      <c r="G64" s="296"/>
      <c r="H64" s="182" t="s">
        <v>466</v>
      </c>
      <c r="I64" s="294" t="s">
        <v>98</v>
      </c>
      <c r="J64" s="294"/>
      <c r="K64" s="294"/>
      <c r="L64" s="184" t="s">
        <v>467</v>
      </c>
      <c r="M64" s="100"/>
      <c r="N64" s="100"/>
    </row>
    <row r="65" spans="1:14" s="1" customFormat="1" ht="12.75">
      <c r="A65" s="185" t="s">
        <v>473</v>
      </c>
      <c r="B65" s="179">
        <v>0</v>
      </c>
      <c r="C65" s="286" t="s">
        <v>482</v>
      </c>
      <c r="D65" s="286"/>
      <c r="E65" s="186">
        <v>0</v>
      </c>
      <c r="F65" s="284" t="s">
        <v>473</v>
      </c>
      <c r="G65" s="285"/>
      <c r="H65" s="179">
        <v>0</v>
      </c>
      <c r="I65" s="286" t="s">
        <v>500</v>
      </c>
      <c r="J65" s="285"/>
      <c r="K65" s="285"/>
      <c r="L65" s="186">
        <v>85</v>
      </c>
      <c r="M65" s="100"/>
      <c r="N65" s="100"/>
    </row>
    <row r="66" spans="1:14" s="1" customFormat="1" ht="12.75">
      <c r="A66" s="187" t="s">
        <v>471</v>
      </c>
      <c r="B66" s="180">
        <v>0</v>
      </c>
      <c r="C66" s="289" t="s">
        <v>472</v>
      </c>
      <c r="D66" s="289"/>
      <c r="E66" s="188">
        <v>0</v>
      </c>
      <c r="F66" s="291" t="s">
        <v>474</v>
      </c>
      <c r="G66" s="290"/>
      <c r="H66" s="180">
        <v>85</v>
      </c>
      <c r="I66" s="289"/>
      <c r="J66" s="290"/>
      <c r="K66" s="290"/>
      <c r="L66" s="188"/>
      <c r="M66" s="100"/>
      <c r="N66" s="100"/>
    </row>
    <row r="67" spans="1:14" s="1" customFormat="1" ht="12.75">
      <c r="A67" s="187" t="s">
        <v>472</v>
      </c>
      <c r="B67" s="180">
        <v>0</v>
      </c>
      <c r="C67" s="289"/>
      <c r="D67" s="289"/>
      <c r="E67" s="188"/>
      <c r="F67" s="291"/>
      <c r="G67" s="290"/>
      <c r="H67" s="180"/>
      <c r="I67" s="289"/>
      <c r="J67" s="290"/>
      <c r="K67" s="290"/>
      <c r="L67" s="188"/>
      <c r="M67" s="100"/>
      <c r="N67" s="100"/>
    </row>
    <row r="68" spans="1:14" s="1" customFormat="1" ht="13.5" thickBot="1">
      <c r="A68" s="196"/>
      <c r="B68" s="195"/>
      <c r="C68" s="297"/>
      <c r="D68" s="297"/>
      <c r="E68" s="197"/>
      <c r="F68" s="423"/>
      <c r="G68" s="424"/>
      <c r="H68" s="195"/>
      <c r="I68" s="297"/>
      <c r="J68" s="424"/>
      <c r="K68" s="424"/>
      <c r="L68" s="197"/>
      <c r="M68" s="100"/>
      <c r="N68" s="100"/>
    </row>
    <row r="69" spans="1:14" s="1" customFormat="1" ht="13.5" thickBot="1">
      <c r="A69" s="241" t="s">
        <v>8</v>
      </c>
      <c r="B69" s="242">
        <f>SUM(B65:B68)</f>
        <v>0</v>
      </c>
      <c r="C69" s="283" t="s">
        <v>8</v>
      </c>
      <c r="D69" s="283"/>
      <c r="E69" s="199">
        <f>SUM(E65:E68)</f>
        <v>0</v>
      </c>
      <c r="F69" s="444" t="s">
        <v>8</v>
      </c>
      <c r="G69" s="428"/>
      <c r="H69" s="194">
        <f>SUM(H65:H68)</f>
        <v>85</v>
      </c>
      <c r="I69" s="283" t="s">
        <v>8</v>
      </c>
      <c r="J69" s="428"/>
      <c r="K69" s="428"/>
      <c r="L69" s="199">
        <f>SUM(L65:L68)</f>
        <v>85</v>
      </c>
      <c r="M69" s="100"/>
      <c r="N69" s="100"/>
    </row>
    <row r="70" spans="1:14" s="1" customFormat="1" ht="13.5" thickBot="1">
      <c r="A70" s="243" t="s">
        <v>487</v>
      </c>
      <c r="B70" s="244">
        <f>B69-E69</f>
        <v>0</v>
      </c>
      <c r="C70" s="100"/>
      <c r="D70" s="100"/>
      <c r="E70" s="100"/>
      <c r="F70" s="287" t="s">
        <v>487</v>
      </c>
      <c r="G70" s="288"/>
      <c r="H70" s="245">
        <f>H69-L69</f>
        <v>0</v>
      </c>
      <c r="I70" s="100"/>
      <c r="J70" s="100"/>
      <c r="K70" s="100"/>
      <c r="L70" s="100"/>
      <c r="M70" s="100"/>
      <c r="N70" s="100"/>
    </row>
    <row r="71" ht="13.5" thickBot="1"/>
    <row r="72" spans="1:16" ht="12.75">
      <c r="A72" s="387" t="s">
        <v>87</v>
      </c>
      <c r="B72" s="389" t="s">
        <v>88</v>
      </c>
      <c r="C72" s="436" t="s">
        <v>478</v>
      </c>
      <c r="D72" s="437"/>
      <c r="E72" s="437"/>
      <c r="F72" s="437"/>
      <c r="G72" s="437"/>
      <c r="H72" s="437"/>
      <c r="I72" s="438"/>
      <c r="J72" s="416" t="s">
        <v>89</v>
      </c>
      <c r="L72" s="432" t="s">
        <v>61</v>
      </c>
      <c r="M72" s="433"/>
      <c r="N72" s="358">
        <v>2003</v>
      </c>
      <c r="O72" s="421">
        <v>2004</v>
      </c>
      <c r="P72"/>
    </row>
    <row r="73" spans="1:16" ht="13.5" thickBot="1">
      <c r="A73" s="388"/>
      <c r="B73" s="390"/>
      <c r="C73" s="419" t="s">
        <v>90</v>
      </c>
      <c r="D73" s="439" t="s">
        <v>91</v>
      </c>
      <c r="E73" s="440"/>
      <c r="F73" s="440"/>
      <c r="G73" s="440"/>
      <c r="H73" s="440"/>
      <c r="I73" s="441"/>
      <c r="J73" s="417"/>
      <c r="L73" s="434"/>
      <c r="M73" s="435"/>
      <c r="N73" s="359"/>
      <c r="O73" s="422"/>
      <c r="P73"/>
    </row>
    <row r="74" spans="1:16" ht="13.5" thickBot="1">
      <c r="A74" s="320"/>
      <c r="B74" s="391"/>
      <c r="C74" s="420"/>
      <c r="D74" s="131">
        <v>1</v>
      </c>
      <c r="E74" s="131">
        <v>2</v>
      </c>
      <c r="F74" s="131">
        <v>3</v>
      </c>
      <c r="G74" s="131">
        <v>4</v>
      </c>
      <c r="H74" s="131">
        <v>5</v>
      </c>
      <c r="I74" s="211">
        <v>6</v>
      </c>
      <c r="J74" s="418"/>
      <c r="L74" s="212" t="s">
        <v>62</v>
      </c>
      <c r="M74" s="213"/>
      <c r="N74" s="201">
        <v>0</v>
      </c>
      <c r="O74" s="202">
        <v>0</v>
      </c>
      <c r="P74"/>
    </row>
    <row r="75" spans="1:16" ht="13.5" thickBot="1">
      <c r="A75" s="206">
        <v>3026</v>
      </c>
      <c r="B75" s="207">
        <v>302</v>
      </c>
      <c r="C75" s="208">
        <f>SUM(D75:I75)</f>
        <v>186</v>
      </c>
      <c r="D75" s="209">
        <v>84</v>
      </c>
      <c r="E75" s="209">
        <v>87</v>
      </c>
      <c r="F75" s="209">
        <v>0</v>
      </c>
      <c r="G75" s="209">
        <v>0</v>
      </c>
      <c r="H75" s="209">
        <v>15</v>
      </c>
      <c r="I75" s="238">
        <v>0</v>
      </c>
      <c r="J75" s="205">
        <f>A75-B75-C75</f>
        <v>2538</v>
      </c>
      <c r="L75" s="412" t="s">
        <v>63</v>
      </c>
      <c r="M75" s="413"/>
      <c r="N75" s="103">
        <v>0</v>
      </c>
      <c r="O75" s="104">
        <v>0</v>
      </c>
      <c r="P75"/>
    </row>
    <row r="76" spans="1:15" s="1" customFormat="1" ht="13.5" thickBot="1">
      <c r="A76" s="101"/>
      <c r="B76" s="102"/>
      <c r="C76" s="102"/>
      <c r="D76" s="102"/>
      <c r="E76" s="2"/>
      <c r="F76" s="7"/>
      <c r="G76" s="7"/>
      <c r="H76" s="101"/>
      <c r="I76" s="102"/>
      <c r="J76" s="102"/>
      <c r="K76" s="102"/>
      <c r="L76" s="414" t="s">
        <v>479</v>
      </c>
      <c r="M76" s="415"/>
      <c r="N76" s="203">
        <v>0</v>
      </c>
      <c r="O76" s="204">
        <v>0</v>
      </c>
    </row>
    <row r="77" spans="1:14" s="1" customFormat="1" ht="12.75">
      <c r="A77" s="100"/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</row>
    <row r="78" spans="1:12" s="1" customFormat="1" ht="12.75">
      <c r="A78" s="101"/>
      <c r="B78" s="102"/>
      <c r="C78" s="102"/>
      <c r="D78" s="102"/>
      <c r="E78" s="2"/>
      <c r="F78" s="7"/>
      <c r="G78" s="7"/>
      <c r="H78" s="101"/>
      <c r="I78" s="102"/>
      <c r="J78" s="102"/>
      <c r="K78" s="102"/>
      <c r="L78" s="2"/>
    </row>
    <row r="79" spans="1:12" s="1" customFormat="1" ht="13.5" thickBot="1">
      <c r="A79" s="101"/>
      <c r="B79" s="102"/>
      <c r="C79" s="102"/>
      <c r="D79" s="102"/>
      <c r="E79" s="2"/>
      <c r="F79" s="7"/>
      <c r="G79" s="7"/>
      <c r="H79" s="101"/>
      <c r="I79" s="102"/>
      <c r="J79" s="102"/>
      <c r="K79" s="102"/>
      <c r="L79" s="2"/>
    </row>
    <row r="80" spans="1:12" s="1" customFormat="1" ht="12.75">
      <c r="A80" s="404" t="s">
        <v>222</v>
      </c>
      <c r="B80" s="406" t="s">
        <v>92</v>
      </c>
      <c r="C80" s="408" t="s">
        <v>93</v>
      </c>
      <c r="D80" s="409"/>
      <c r="E80" s="409"/>
      <c r="F80" s="400"/>
      <c r="G80" s="410" t="s">
        <v>94</v>
      </c>
      <c r="H80" s="392" t="s">
        <v>95</v>
      </c>
      <c r="I80" s="298" t="s">
        <v>224</v>
      </c>
      <c r="J80" s="356"/>
      <c r="K80" s="356"/>
      <c r="L80" s="357"/>
    </row>
    <row r="81" spans="1:12" s="1" customFormat="1" ht="18.75" thickBot="1">
      <c r="A81" s="405"/>
      <c r="B81" s="407"/>
      <c r="C81" s="135" t="s">
        <v>96</v>
      </c>
      <c r="D81" s="136" t="s">
        <v>97</v>
      </c>
      <c r="E81" s="136" t="s">
        <v>98</v>
      </c>
      <c r="F81" s="137" t="s">
        <v>99</v>
      </c>
      <c r="G81" s="411"/>
      <c r="H81" s="393"/>
      <c r="I81" s="226" t="s">
        <v>100</v>
      </c>
      <c r="J81" s="227" t="s">
        <v>97</v>
      </c>
      <c r="K81" s="227" t="s">
        <v>98</v>
      </c>
      <c r="L81" s="228" t="s">
        <v>225</v>
      </c>
    </row>
    <row r="82" spans="1:12" s="1" customFormat="1" ht="12.75">
      <c r="A82" s="138" t="s">
        <v>101</v>
      </c>
      <c r="B82" s="139">
        <v>0</v>
      </c>
      <c r="C82" s="140" t="s">
        <v>102</v>
      </c>
      <c r="D82" s="141" t="s">
        <v>102</v>
      </c>
      <c r="E82" s="141" t="s">
        <v>102</v>
      </c>
      <c r="F82" s="142" t="s">
        <v>102</v>
      </c>
      <c r="G82" s="143">
        <v>1420</v>
      </c>
      <c r="H82" s="223" t="s">
        <v>102</v>
      </c>
      <c r="I82" s="229" t="s">
        <v>102</v>
      </c>
      <c r="J82" s="230" t="s">
        <v>102</v>
      </c>
      <c r="K82" s="230" t="s">
        <v>102</v>
      </c>
      <c r="L82" s="231" t="s">
        <v>102</v>
      </c>
    </row>
    <row r="83" spans="1:12" s="1" customFormat="1" ht="12.75">
      <c r="A83" s="145" t="s">
        <v>103</v>
      </c>
      <c r="B83" s="146">
        <v>0</v>
      </c>
      <c r="C83" s="147">
        <v>0</v>
      </c>
      <c r="D83" s="148">
        <v>0</v>
      </c>
      <c r="E83" s="148">
        <v>0</v>
      </c>
      <c r="F83" s="149">
        <v>0</v>
      </c>
      <c r="G83" s="150">
        <v>0</v>
      </c>
      <c r="H83" s="224">
        <f>+G83-F83</f>
        <v>0</v>
      </c>
      <c r="I83" s="147">
        <v>0</v>
      </c>
      <c r="J83" s="148">
        <v>21</v>
      </c>
      <c r="K83" s="148">
        <v>21</v>
      </c>
      <c r="L83" s="149">
        <f>+I83+J83-K83</f>
        <v>0</v>
      </c>
    </row>
    <row r="84" spans="1:12" s="1" customFormat="1" ht="12.75">
      <c r="A84" s="145" t="s">
        <v>104</v>
      </c>
      <c r="B84" s="146">
        <v>0</v>
      </c>
      <c r="C84" s="147">
        <v>0</v>
      </c>
      <c r="D84" s="148">
        <v>0</v>
      </c>
      <c r="E84" s="148">
        <v>0</v>
      </c>
      <c r="F84" s="149">
        <v>0</v>
      </c>
      <c r="G84" s="150">
        <v>0</v>
      </c>
      <c r="H84" s="224">
        <f>+G84-F84</f>
        <v>0</v>
      </c>
      <c r="I84" s="147">
        <v>0</v>
      </c>
      <c r="J84" s="148">
        <v>85</v>
      </c>
      <c r="K84" s="148">
        <v>85</v>
      </c>
      <c r="L84" s="149">
        <f>+I84+J84-K84</f>
        <v>0</v>
      </c>
    </row>
    <row r="85" spans="1:12" s="1" customFormat="1" ht="12.75">
      <c r="A85" s="145" t="s">
        <v>223</v>
      </c>
      <c r="B85" s="146">
        <v>0</v>
      </c>
      <c r="C85" s="147">
        <v>0</v>
      </c>
      <c r="D85" s="148">
        <v>576</v>
      </c>
      <c r="E85" s="148">
        <v>554</v>
      </c>
      <c r="F85" s="149">
        <v>22</v>
      </c>
      <c r="G85" s="150">
        <v>22</v>
      </c>
      <c r="H85" s="224">
        <f>+G85-F85</f>
        <v>0</v>
      </c>
      <c r="I85" s="232">
        <v>22</v>
      </c>
      <c r="J85" s="153">
        <v>271</v>
      </c>
      <c r="K85" s="153">
        <v>255</v>
      </c>
      <c r="L85" s="149">
        <f>+I85+J85-K85</f>
        <v>38</v>
      </c>
    </row>
    <row r="86" spans="1:12" s="1" customFormat="1" ht="12.75">
      <c r="A86" s="145" t="s">
        <v>105</v>
      </c>
      <c r="B86" s="146">
        <v>0</v>
      </c>
      <c r="C86" s="171" t="s">
        <v>102</v>
      </c>
      <c r="D86" s="141" t="s">
        <v>102</v>
      </c>
      <c r="E86" s="172" t="s">
        <v>102</v>
      </c>
      <c r="F86" s="173" t="s">
        <v>102</v>
      </c>
      <c r="G86" s="150">
        <v>1398</v>
      </c>
      <c r="H86" s="171" t="s">
        <v>102</v>
      </c>
      <c r="I86" s="140" t="s">
        <v>102</v>
      </c>
      <c r="J86" s="141" t="s">
        <v>102</v>
      </c>
      <c r="K86" s="141" t="s">
        <v>102</v>
      </c>
      <c r="L86" s="149">
        <v>0</v>
      </c>
    </row>
    <row r="87" spans="1:12" s="1" customFormat="1" ht="13.5" thickBot="1">
      <c r="A87" s="154" t="s">
        <v>106</v>
      </c>
      <c r="B87" s="155">
        <v>0</v>
      </c>
      <c r="C87" s="156">
        <v>0</v>
      </c>
      <c r="D87" s="157">
        <v>294</v>
      </c>
      <c r="E87" s="157">
        <v>132</v>
      </c>
      <c r="F87" s="158">
        <v>162</v>
      </c>
      <c r="G87" s="159">
        <v>165</v>
      </c>
      <c r="H87" s="225">
        <f>+G87-F87</f>
        <v>3</v>
      </c>
      <c r="I87" s="156">
        <v>162</v>
      </c>
      <c r="J87" s="157">
        <v>185</v>
      </c>
      <c r="K87" s="157">
        <v>175</v>
      </c>
      <c r="L87" s="158">
        <f>+I87+J87-K87</f>
        <v>172</v>
      </c>
    </row>
    <row r="88" spans="1:12" s="1" customFormat="1" ht="12.75">
      <c r="A88" s="101"/>
      <c r="B88" s="102"/>
      <c r="C88" s="102"/>
      <c r="D88" s="102"/>
      <c r="E88" s="2"/>
      <c r="F88" s="7"/>
      <c r="G88" s="7"/>
      <c r="H88" s="101"/>
      <c r="I88" s="102"/>
      <c r="J88" s="102"/>
      <c r="K88" s="102"/>
      <c r="L88" s="2"/>
    </row>
    <row r="89" spans="1:12" s="1" customFormat="1" ht="12.75">
      <c r="A89" s="101"/>
      <c r="B89" s="102"/>
      <c r="C89" s="102"/>
      <c r="D89" s="102"/>
      <c r="E89" s="2"/>
      <c r="F89" s="7"/>
      <c r="G89" s="7"/>
      <c r="H89" s="101"/>
      <c r="I89" s="102"/>
      <c r="J89" s="102"/>
      <c r="K89" s="102"/>
      <c r="L89" s="2"/>
    </row>
    <row r="90" ht="13.5" thickBot="1"/>
    <row r="91" spans="1:12" ht="12.75">
      <c r="A91" s="401" t="s">
        <v>107</v>
      </c>
      <c r="B91" s="341" t="s">
        <v>8</v>
      </c>
      <c r="C91" s="341" t="s">
        <v>108</v>
      </c>
      <c r="D91" s="383"/>
      <c r="E91" s="383"/>
      <c r="F91" s="383"/>
      <c r="G91" s="383"/>
      <c r="H91" s="384"/>
      <c r="I91" s="105"/>
      <c r="J91" s="374" t="s">
        <v>64</v>
      </c>
      <c r="K91" s="319"/>
      <c r="L91" s="375"/>
    </row>
    <row r="92" spans="1:12" ht="13.5" thickBot="1">
      <c r="A92" s="402"/>
      <c r="B92" s="403"/>
      <c r="C92" s="161" t="s">
        <v>109</v>
      </c>
      <c r="D92" s="162" t="s">
        <v>110</v>
      </c>
      <c r="E92" s="162" t="s">
        <v>111</v>
      </c>
      <c r="F92" s="162" t="s">
        <v>112</v>
      </c>
      <c r="G92" s="163" t="s">
        <v>113</v>
      </c>
      <c r="H92" s="164" t="s">
        <v>90</v>
      </c>
      <c r="I92" s="105"/>
      <c r="J92" s="106"/>
      <c r="K92" s="107" t="s">
        <v>65</v>
      </c>
      <c r="L92" s="108" t="s">
        <v>66</v>
      </c>
    </row>
    <row r="93" spans="1:12" ht="12.75">
      <c r="A93" s="165" t="s">
        <v>114</v>
      </c>
      <c r="B93" s="146">
        <v>3</v>
      </c>
      <c r="C93" s="148"/>
      <c r="D93" s="148"/>
      <c r="E93" s="148"/>
      <c r="F93" s="148"/>
      <c r="G93" s="146"/>
      <c r="H93" s="149">
        <f>SUM(C93:G93)</f>
        <v>0</v>
      </c>
      <c r="I93" s="105"/>
      <c r="J93" s="109">
        <v>2004</v>
      </c>
      <c r="K93" s="110">
        <f>'[1]DD Velký Újezd'!$L$25</f>
        <v>8918</v>
      </c>
      <c r="L93" s="111">
        <f>+G27</f>
        <v>8908</v>
      </c>
    </row>
    <row r="94" spans="1:12" ht="13.5" thickBot="1">
      <c r="A94" s="166" t="s">
        <v>115</v>
      </c>
      <c r="B94" s="155">
        <v>212</v>
      </c>
      <c r="C94" s="157"/>
      <c r="D94" s="157"/>
      <c r="E94" s="157"/>
      <c r="F94" s="157"/>
      <c r="G94" s="155"/>
      <c r="H94" s="158">
        <f>SUM(C94:G94)</f>
        <v>0</v>
      </c>
      <c r="I94" s="105"/>
      <c r="J94" s="112">
        <v>2005</v>
      </c>
      <c r="K94" s="113">
        <f>L27</f>
        <v>9100</v>
      </c>
      <c r="L94" s="114"/>
    </row>
    <row r="95" ht="12.75" customHeight="1"/>
    <row r="96" ht="13.5" thickBot="1"/>
    <row r="97" spans="1:10" ht="21" customHeight="1">
      <c r="A97" s="376" t="s">
        <v>67</v>
      </c>
      <c r="B97" s="378" t="s">
        <v>68</v>
      </c>
      <c r="C97" s="379"/>
      <c r="D97" s="380"/>
      <c r="E97" s="378" t="s">
        <v>69</v>
      </c>
      <c r="F97" s="379"/>
      <c r="G97" s="381"/>
      <c r="H97" s="382" t="s">
        <v>70</v>
      </c>
      <c r="I97" s="379"/>
      <c r="J97" s="381"/>
    </row>
    <row r="98" spans="1:10" ht="12.75">
      <c r="A98" s="377"/>
      <c r="B98" s="115">
        <v>2003</v>
      </c>
      <c r="C98" s="115">
        <v>2004</v>
      </c>
      <c r="D98" s="115" t="s">
        <v>71</v>
      </c>
      <c r="E98" s="115">
        <v>2003</v>
      </c>
      <c r="F98" s="115">
        <v>2004</v>
      </c>
      <c r="G98" s="116" t="s">
        <v>71</v>
      </c>
      <c r="H98" s="117">
        <v>2003</v>
      </c>
      <c r="I98" s="115">
        <v>2004</v>
      </c>
      <c r="J98" s="116" t="s">
        <v>71</v>
      </c>
    </row>
    <row r="99" spans="1:10" ht="18.75">
      <c r="A99" s="118" t="s">
        <v>72</v>
      </c>
      <c r="B99" s="119">
        <v>4.5</v>
      </c>
      <c r="C99" s="119">
        <v>6.56</v>
      </c>
      <c r="D99" s="119">
        <f>+C99-B99</f>
        <v>2.0599999999999996</v>
      </c>
      <c r="E99" s="119">
        <v>4.5</v>
      </c>
      <c r="F99" s="119">
        <v>5</v>
      </c>
      <c r="G99" s="120">
        <f>+F99-E99</f>
        <v>0.5</v>
      </c>
      <c r="H99" s="122">
        <v>16267</v>
      </c>
      <c r="I99" s="122">
        <v>14747.8</v>
      </c>
      <c r="J99" s="123">
        <f>+I99-H99</f>
        <v>-1519.2000000000007</v>
      </c>
    </row>
    <row r="100" spans="1:10" ht="12.75">
      <c r="A100" s="118" t="s">
        <v>141</v>
      </c>
      <c r="B100" s="119">
        <v>12.9</v>
      </c>
      <c r="C100" s="119">
        <v>11.467</v>
      </c>
      <c r="D100" s="119">
        <f aca="true" t="shared" si="12" ref="D100:D109">+C100-B100</f>
        <v>-1.4329999999999998</v>
      </c>
      <c r="E100" s="119">
        <v>12.9</v>
      </c>
      <c r="F100" s="119">
        <v>11.33</v>
      </c>
      <c r="G100" s="120">
        <f aca="true" t="shared" si="13" ref="G100:G109">+F100-E100</f>
        <v>-1.5700000000000003</v>
      </c>
      <c r="H100" s="124">
        <v>16816</v>
      </c>
      <c r="I100" s="124">
        <v>16283.44</v>
      </c>
      <c r="J100" s="123">
        <f aca="true" t="shared" si="14" ref="J100:J109">+I100-H100</f>
        <v>-532.5599999999995</v>
      </c>
    </row>
    <row r="101" spans="1:10" ht="12.75">
      <c r="A101" s="118" t="s">
        <v>74</v>
      </c>
      <c r="B101" s="119">
        <v>0</v>
      </c>
      <c r="C101" s="119" t="s">
        <v>253</v>
      </c>
      <c r="D101" s="119">
        <v>0</v>
      </c>
      <c r="E101" s="119">
        <v>0</v>
      </c>
      <c r="F101" s="119"/>
      <c r="G101" s="120">
        <f t="shared" si="13"/>
        <v>0</v>
      </c>
      <c r="H101" s="124">
        <v>0</v>
      </c>
      <c r="I101" s="124"/>
      <c r="J101" s="123">
        <f t="shared" si="14"/>
        <v>0</v>
      </c>
    </row>
    <row r="102" spans="1:10" ht="12.75">
      <c r="A102" s="118" t="s">
        <v>75</v>
      </c>
      <c r="B102" s="119">
        <v>17.4</v>
      </c>
      <c r="C102" s="119">
        <v>17.43</v>
      </c>
      <c r="D102" s="119">
        <f t="shared" si="12"/>
        <v>0.030000000000001137</v>
      </c>
      <c r="E102" s="119">
        <v>17.4</v>
      </c>
      <c r="F102" s="119">
        <v>17.425</v>
      </c>
      <c r="G102" s="120">
        <f t="shared" si="13"/>
        <v>0.02500000000000213</v>
      </c>
      <c r="H102" s="124">
        <v>12089</v>
      </c>
      <c r="I102" s="124">
        <v>10897.765</v>
      </c>
      <c r="J102" s="123">
        <f t="shared" si="14"/>
        <v>-1191.2350000000006</v>
      </c>
    </row>
    <row r="103" spans="1:10" ht="12.75">
      <c r="A103" s="118" t="s">
        <v>142</v>
      </c>
      <c r="B103" s="119">
        <v>0</v>
      </c>
      <c r="C103" s="119" t="s">
        <v>253</v>
      </c>
      <c r="D103" s="119">
        <v>0</v>
      </c>
      <c r="E103" s="119">
        <v>0</v>
      </c>
      <c r="F103" s="119"/>
      <c r="G103" s="120">
        <f t="shared" si="13"/>
        <v>0</v>
      </c>
      <c r="H103" s="124">
        <v>0</v>
      </c>
      <c r="I103" s="124"/>
      <c r="J103" s="123">
        <f t="shared" si="14"/>
        <v>0</v>
      </c>
    </row>
    <row r="104" spans="1:10" ht="12.75">
      <c r="A104" s="118" t="s">
        <v>77</v>
      </c>
      <c r="B104" s="119">
        <v>0</v>
      </c>
      <c r="C104" s="119"/>
      <c r="D104" s="119">
        <f t="shared" si="12"/>
        <v>0</v>
      </c>
      <c r="E104" s="119">
        <v>0</v>
      </c>
      <c r="F104" s="119"/>
      <c r="G104" s="120">
        <f t="shared" si="13"/>
        <v>0</v>
      </c>
      <c r="H104" s="124">
        <v>0</v>
      </c>
      <c r="I104" s="124"/>
      <c r="J104" s="123">
        <f t="shared" si="14"/>
        <v>0</v>
      </c>
    </row>
    <row r="105" spans="1:10" ht="12.75">
      <c r="A105" s="118" t="s">
        <v>78</v>
      </c>
      <c r="B105" s="119">
        <v>0</v>
      </c>
      <c r="C105" s="119"/>
      <c r="D105" s="119">
        <f t="shared" si="12"/>
        <v>0</v>
      </c>
      <c r="E105" s="119">
        <v>0</v>
      </c>
      <c r="F105" s="119"/>
      <c r="G105" s="120">
        <f t="shared" si="13"/>
        <v>0</v>
      </c>
      <c r="H105" s="124">
        <v>0</v>
      </c>
      <c r="I105" s="124"/>
      <c r="J105" s="123">
        <f t="shared" si="14"/>
        <v>0</v>
      </c>
    </row>
    <row r="106" spans="1:10" ht="12.75">
      <c r="A106" s="118" t="s">
        <v>79</v>
      </c>
      <c r="B106" s="119">
        <v>0</v>
      </c>
      <c r="C106" s="119"/>
      <c r="D106" s="119">
        <f t="shared" si="12"/>
        <v>0</v>
      </c>
      <c r="E106" s="119">
        <v>0</v>
      </c>
      <c r="F106" s="119"/>
      <c r="G106" s="120">
        <f t="shared" si="13"/>
        <v>0</v>
      </c>
      <c r="H106" s="124">
        <v>0</v>
      </c>
      <c r="I106" s="124"/>
      <c r="J106" s="123">
        <f t="shared" si="14"/>
        <v>0</v>
      </c>
    </row>
    <row r="107" spans="1:10" ht="12.75">
      <c r="A107" s="118" t="s">
        <v>80</v>
      </c>
      <c r="B107" s="119">
        <v>0</v>
      </c>
      <c r="C107" s="119">
        <v>0.667</v>
      </c>
      <c r="D107" s="119">
        <f t="shared" si="12"/>
        <v>0.667</v>
      </c>
      <c r="E107" s="119">
        <v>0</v>
      </c>
      <c r="F107" s="119">
        <v>2</v>
      </c>
      <c r="G107" s="120">
        <f t="shared" si="13"/>
        <v>2</v>
      </c>
      <c r="H107" s="124">
        <v>0</v>
      </c>
      <c r="I107" s="124">
        <v>14078.12</v>
      </c>
      <c r="J107" s="123">
        <f t="shared" si="14"/>
        <v>14078.12</v>
      </c>
    </row>
    <row r="108" spans="1:10" ht="12.75">
      <c r="A108" s="118" t="s">
        <v>81</v>
      </c>
      <c r="B108" s="239">
        <v>22.6</v>
      </c>
      <c r="C108" s="119">
        <v>22.505</v>
      </c>
      <c r="D108" s="119">
        <f t="shared" si="12"/>
        <v>-0.09500000000000242</v>
      </c>
      <c r="E108" s="239">
        <v>22.6</v>
      </c>
      <c r="F108" s="119">
        <v>23.13</v>
      </c>
      <c r="G108" s="120">
        <f t="shared" si="13"/>
        <v>0.5299999999999976</v>
      </c>
      <c r="H108" s="240">
        <v>11253</v>
      </c>
      <c r="I108" s="124">
        <v>10546.65</v>
      </c>
      <c r="J108" s="123">
        <f t="shared" si="14"/>
        <v>-706.3500000000004</v>
      </c>
    </row>
    <row r="109" spans="1:10" ht="13.5" thickBot="1">
      <c r="A109" s="125" t="s">
        <v>8</v>
      </c>
      <c r="B109" s="126">
        <f>SUM(B99:B108)</f>
        <v>57.4</v>
      </c>
      <c r="C109" s="126">
        <v>58.64</v>
      </c>
      <c r="D109" s="126">
        <f t="shared" si="12"/>
        <v>1.240000000000002</v>
      </c>
      <c r="E109" s="126">
        <f>SUM(E99:E108)</f>
        <v>57.4</v>
      </c>
      <c r="F109" s="126">
        <v>58.89</v>
      </c>
      <c r="G109" s="127">
        <f t="shared" si="13"/>
        <v>1.490000000000002</v>
      </c>
      <c r="H109" s="129">
        <v>13150</v>
      </c>
      <c r="I109" s="129">
        <v>12302.46</v>
      </c>
      <c r="J109" s="130">
        <f t="shared" si="14"/>
        <v>-847.5400000000009</v>
      </c>
    </row>
    <row r="110" ht="13.5" thickBot="1"/>
    <row r="111" spans="1:16" ht="12.75">
      <c r="A111" s="394" t="s">
        <v>82</v>
      </c>
      <c r="B111" s="395"/>
      <c r="C111" s="396"/>
      <c r="D111" s="105"/>
      <c r="E111" s="394" t="s">
        <v>83</v>
      </c>
      <c r="F111" s="395"/>
      <c r="G111" s="396"/>
      <c r="H111"/>
      <c r="I111"/>
      <c r="J111"/>
      <c r="K111"/>
      <c r="L111"/>
      <c r="M111"/>
      <c r="N111"/>
      <c r="O111"/>
      <c r="P111"/>
    </row>
    <row r="112" spans="1:16" ht="13.5" thickBot="1">
      <c r="A112" s="106" t="s">
        <v>84</v>
      </c>
      <c r="B112" s="107" t="s">
        <v>85</v>
      </c>
      <c r="C112" s="108" t="s">
        <v>66</v>
      </c>
      <c r="D112" s="105"/>
      <c r="E112" s="106"/>
      <c r="F112" s="397" t="s">
        <v>86</v>
      </c>
      <c r="G112" s="398"/>
      <c r="H112"/>
      <c r="I112"/>
      <c r="J112"/>
      <c r="K112"/>
      <c r="L112"/>
      <c r="M112"/>
      <c r="N112"/>
      <c r="O112"/>
      <c r="P112"/>
    </row>
    <row r="113" spans="1:16" ht="12.75">
      <c r="A113" s="109">
        <v>2004</v>
      </c>
      <c r="B113" s="110">
        <v>58</v>
      </c>
      <c r="C113" s="111">
        <v>58.72</v>
      </c>
      <c r="D113" s="105"/>
      <c r="E113" s="109">
        <v>2004</v>
      </c>
      <c r="F113" s="399">
        <v>135</v>
      </c>
      <c r="G113" s="400"/>
      <c r="H113"/>
      <c r="I113"/>
      <c r="J113"/>
      <c r="K113"/>
      <c r="L113"/>
      <c r="M113"/>
      <c r="N113"/>
      <c r="O113"/>
      <c r="P113"/>
    </row>
    <row r="114" spans="1:16" ht="13.5" thickBot="1">
      <c r="A114" s="112">
        <v>2005</v>
      </c>
      <c r="B114" s="113">
        <v>60</v>
      </c>
      <c r="C114" s="168" t="s">
        <v>221</v>
      </c>
      <c r="D114" s="105"/>
      <c r="E114" s="112">
        <v>2005</v>
      </c>
      <c r="F114" s="385">
        <v>135</v>
      </c>
      <c r="G114" s="386"/>
      <c r="H114"/>
      <c r="I114"/>
      <c r="J114"/>
      <c r="K114"/>
      <c r="L114"/>
      <c r="M114"/>
      <c r="N114"/>
      <c r="O114"/>
      <c r="P114"/>
    </row>
  </sheetData>
  <mergeCells count="123">
    <mergeCell ref="N72:N73"/>
    <mergeCell ref="O72:O73"/>
    <mergeCell ref="L75:M75"/>
    <mergeCell ref="L76:M76"/>
    <mergeCell ref="A72:A74"/>
    <mergeCell ref="B72:B74"/>
    <mergeCell ref="C72:I72"/>
    <mergeCell ref="C73:C74"/>
    <mergeCell ref="D73:I73"/>
    <mergeCell ref="J72:J74"/>
    <mergeCell ref="L72:M73"/>
    <mergeCell ref="C69:D69"/>
    <mergeCell ref="F69:G69"/>
    <mergeCell ref="I69:K69"/>
    <mergeCell ref="F70:G70"/>
    <mergeCell ref="C67:D67"/>
    <mergeCell ref="F67:G67"/>
    <mergeCell ref="I67:K67"/>
    <mergeCell ref="C68:D68"/>
    <mergeCell ref="F68:G68"/>
    <mergeCell ref="I68:K68"/>
    <mergeCell ref="C65:D65"/>
    <mergeCell ref="F65:G65"/>
    <mergeCell ref="I65:K65"/>
    <mergeCell ref="C66:D66"/>
    <mergeCell ref="F66:G66"/>
    <mergeCell ref="I66:K66"/>
    <mergeCell ref="A63:E63"/>
    <mergeCell ref="F63:L63"/>
    <mergeCell ref="C64:D64"/>
    <mergeCell ref="F64:G64"/>
    <mergeCell ref="I64:K64"/>
    <mergeCell ref="F114:G114"/>
    <mergeCell ref="H80:H81"/>
    <mergeCell ref="A111:C111"/>
    <mergeCell ref="E111:G111"/>
    <mergeCell ref="F112:G112"/>
    <mergeCell ref="F113:G113"/>
    <mergeCell ref="A91:A92"/>
    <mergeCell ref="B91:B92"/>
    <mergeCell ref="C91:H91"/>
    <mergeCell ref="A80:A81"/>
    <mergeCell ref="J91:L91"/>
    <mergeCell ref="A97:A98"/>
    <mergeCell ref="B97:D97"/>
    <mergeCell ref="E97:G97"/>
    <mergeCell ref="H97:J97"/>
    <mergeCell ref="I80:L80"/>
    <mergeCell ref="A59:B59"/>
    <mergeCell ref="D59:F59"/>
    <mergeCell ref="H59:K59"/>
    <mergeCell ref="A60:B60"/>
    <mergeCell ref="D60:F60"/>
    <mergeCell ref="H60:K60"/>
    <mergeCell ref="B80:B81"/>
    <mergeCell ref="C80:F80"/>
    <mergeCell ref="G80:G81"/>
    <mergeCell ref="A57:B57"/>
    <mergeCell ref="D57:F57"/>
    <mergeCell ref="H57:K57"/>
    <mergeCell ref="A58:B58"/>
    <mergeCell ref="D58:F58"/>
    <mergeCell ref="H58:K58"/>
    <mergeCell ref="A55:B55"/>
    <mergeCell ref="D55:F55"/>
    <mergeCell ref="H55:K55"/>
    <mergeCell ref="A56:B56"/>
    <mergeCell ref="D56:F56"/>
    <mergeCell ref="H56:K56"/>
    <mergeCell ref="A53:B53"/>
    <mergeCell ref="D53:F53"/>
    <mergeCell ref="H53:K53"/>
    <mergeCell ref="A54:B54"/>
    <mergeCell ref="D54:F54"/>
    <mergeCell ref="H54:K54"/>
    <mergeCell ref="L50:L51"/>
    <mergeCell ref="A52:B52"/>
    <mergeCell ref="D52:F52"/>
    <mergeCell ref="H52:K52"/>
    <mergeCell ref="A48:B48"/>
    <mergeCell ref="D48:F48"/>
    <mergeCell ref="H48:K48"/>
    <mergeCell ref="A50:B51"/>
    <mergeCell ref="C50:C51"/>
    <mergeCell ref="D50:F51"/>
    <mergeCell ref="G50:G51"/>
    <mergeCell ref="H50:K51"/>
    <mergeCell ref="A46:B46"/>
    <mergeCell ref="D46:F46"/>
    <mergeCell ref="H46:K46"/>
    <mergeCell ref="A47:B47"/>
    <mergeCell ref="D47:F47"/>
    <mergeCell ref="H47:K47"/>
    <mergeCell ref="A44:B44"/>
    <mergeCell ref="D44:F44"/>
    <mergeCell ref="H44:K44"/>
    <mergeCell ref="A45:B45"/>
    <mergeCell ref="D45:F45"/>
    <mergeCell ref="H45:K45"/>
    <mergeCell ref="A42:B42"/>
    <mergeCell ref="D42:F42"/>
    <mergeCell ref="H42:K42"/>
    <mergeCell ref="A43:B43"/>
    <mergeCell ref="D43:F43"/>
    <mergeCell ref="H43:K43"/>
    <mergeCell ref="H39:K40"/>
    <mergeCell ref="L39:L40"/>
    <mergeCell ref="A41:B41"/>
    <mergeCell ref="D41:F41"/>
    <mergeCell ref="H41:K41"/>
    <mergeCell ref="A39:B40"/>
    <mergeCell ref="C39:C40"/>
    <mergeCell ref="D39:F40"/>
    <mergeCell ref="G39:G40"/>
    <mergeCell ref="B36:D36"/>
    <mergeCell ref="E36:G36"/>
    <mergeCell ref="J36:L36"/>
    <mergeCell ref="B37:D37"/>
    <mergeCell ref="E37:G37"/>
    <mergeCell ref="A3:A6"/>
    <mergeCell ref="B3:N3"/>
    <mergeCell ref="H4:I4"/>
    <mergeCell ref="M4:N4"/>
  </mergeCells>
  <printOptions/>
  <pageMargins left="0.15748031496062992" right="0.15748031496062992" top="0.5905511811023623" bottom="0.15748031496062992" header="0.35433070866141736" footer="0.15748031496062992"/>
  <pageSetup horizontalDpi="600" verticalDpi="600" orientation="portrait" paperSize="9" scale="64" r:id="rId1"/>
  <headerFooter alignWithMargins="0">
    <oddFooter>&amp;C&amp;P</oddFooter>
  </headerFooter>
  <rowBreaks count="1" manualBreakCount="1">
    <brk id="71" max="14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P114"/>
  <sheetViews>
    <sheetView view="pageBreakPreview" zoomScale="75" zoomScaleNormal="90" zoomScaleSheetLayoutView="75" workbookViewId="0" topLeftCell="A82">
      <selection activeCell="M2" sqref="M2"/>
    </sheetView>
  </sheetViews>
  <sheetFormatPr defaultColWidth="9.00390625" defaultRowHeight="12.75"/>
  <cols>
    <col min="1" max="1" width="28.125" style="10" customWidth="1"/>
    <col min="2" max="7" width="9.75390625" style="11" customWidth="1"/>
    <col min="8" max="8" width="8.125" style="11" customWidth="1"/>
    <col min="9" max="9" width="8.875" style="10" customWidth="1"/>
    <col min="10" max="12" width="9.125" style="10" customWidth="1"/>
    <col min="13" max="13" width="10.25390625" style="10" customWidth="1"/>
    <col min="14" max="16" width="9.125" style="10" customWidth="1"/>
  </cols>
  <sheetData>
    <row r="1" spans="12:14" ht="15.75">
      <c r="L1" s="12"/>
      <c r="N1" s="13"/>
    </row>
    <row r="2" spans="1:14" ht="16.5" thickBot="1">
      <c r="A2" s="14"/>
      <c r="B2" s="15"/>
      <c r="C2" s="15"/>
      <c r="D2" s="15"/>
      <c r="E2" s="15"/>
      <c r="F2" s="15"/>
      <c r="G2" s="15"/>
      <c r="H2" s="15"/>
      <c r="L2" s="12"/>
      <c r="N2" s="13"/>
    </row>
    <row r="3" spans="1:14" ht="24" customHeight="1" thickBot="1">
      <c r="A3" s="282" t="s">
        <v>0</v>
      </c>
      <c r="B3" s="279" t="s">
        <v>525</v>
      </c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8"/>
    </row>
    <row r="4" spans="1:14" ht="12.75">
      <c r="A4" s="281"/>
      <c r="B4" s="16" t="s">
        <v>1</v>
      </c>
      <c r="C4" s="17"/>
      <c r="D4" s="18"/>
      <c r="E4" s="16" t="s">
        <v>2</v>
      </c>
      <c r="F4" s="17"/>
      <c r="G4" s="18"/>
      <c r="H4" s="298" t="s">
        <v>3</v>
      </c>
      <c r="I4" s="299"/>
      <c r="J4" s="17" t="s">
        <v>4</v>
      </c>
      <c r="K4" s="19"/>
      <c r="L4" s="18"/>
      <c r="M4" s="298" t="s">
        <v>5</v>
      </c>
      <c r="N4" s="300"/>
    </row>
    <row r="5" spans="1:14" ht="12.75">
      <c r="A5" s="281"/>
      <c r="B5" s="20" t="s">
        <v>6</v>
      </c>
      <c r="C5" s="21" t="s">
        <v>7</v>
      </c>
      <c r="D5" s="22" t="s">
        <v>8</v>
      </c>
      <c r="E5" s="20" t="s">
        <v>6</v>
      </c>
      <c r="F5" s="21" t="s">
        <v>7</v>
      </c>
      <c r="G5" s="22" t="s">
        <v>8</v>
      </c>
      <c r="H5" s="23" t="s">
        <v>8</v>
      </c>
      <c r="I5" s="23" t="s">
        <v>9</v>
      </c>
      <c r="J5" s="24" t="s">
        <v>6</v>
      </c>
      <c r="K5" s="21" t="s">
        <v>7</v>
      </c>
      <c r="L5" s="22" t="s">
        <v>8</v>
      </c>
      <c r="M5" s="23" t="s">
        <v>8</v>
      </c>
      <c r="N5" s="22" t="s">
        <v>9</v>
      </c>
    </row>
    <row r="6" spans="1:14" ht="13.5" thickBot="1">
      <c r="A6" s="278"/>
      <c r="B6" s="25" t="s">
        <v>10</v>
      </c>
      <c r="C6" s="26" t="s">
        <v>10</v>
      </c>
      <c r="D6" s="27"/>
      <c r="E6" s="25" t="s">
        <v>10</v>
      </c>
      <c r="F6" s="26" t="s">
        <v>10</v>
      </c>
      <c r="G6" s="27"/>
      <c r="H6" s="28" t="s">
        <v>11</v>
      </c>
      <c r="I6" s="29" t="s">
        <v>12</v>
      </c>
      <c r="J6" s="30" t="s">
        <v>10</v>
      </c>
      <c r="K6" s="26" t="s">
        <v>10</v>
      </c>
      <c r="L6" s="27"/>
      <c r="M6" s="28" t="s">
        <v>11</v>
      </c>
      <c r="N6" s="27" t="s">
        <v>12</v>
      </c>
    </row>
    <row r="7" spans="1:14" ht="13.5" customHeight="1" thickTop="1">
      <c r="A7" s="31" t="s">
        <v>13</v>
      </c>
      <c r="B7" s="32"/>
      <c r="C7" s="33"/>
      <c r="D7" s="34"/>
      <c r="E7" s="32"/>
      <c r="F7" s="33"/>
      <c r="G7" s="34"/>
      <c r="H7" s="35"/>
      <c r="I7" s="36"/>
      <c r="J7" s="37"/>
      <c r="K7" s="33"/>
      <c r="L7" s="38"/>
      <c r="M7" s="35"/>
      <c r="N7" s="39"/>
    </row>
    <row r="8" spans="1:14" ht="13.5" customHeight="1">
      <c r="A8" s="40" t="s">
        <v>14</v>
      </c>
      <c r="B8" s="41"/>
      <c r="C8" s="42"/>
      <c r="D8" s="43">
        <f>SUM(B8:C8)</f>
        <v>0</v>
      </c>
      <c r="E8" s="41"/>
      <c r="F8" s="42"/>
      <c r="G8" s="43">
        <f>SUM(E8:F8)</f>
        <v>0</v>
      </c>
      <c r="H8" s="44">
        <f>+G8-D8</f>
        <v>0</v>
      </c>
      <c r="I8" s="45"/>
      <c r="J8" s="46"/>
      <c r="K8" s="42"/>
      <c r="L8" s="47">
        <f>SUM(J8:K8)</f>
        <v>0</v>
      </c>
      <c r="M8" s="44">
        <f>+L8-G8</f>
        <v>0</v>
      </c>
      <c r="N8" s="48"/>
    </row>
    <row r="9" spans="1:14" ht="13.5" customHeight="1">
      <c r="A9" s="40" t="s">
        <v>15</v>
      </c>
      <c r="B9" s="41">
        <v>0</v>
      </c>
      <c r="C9" s="42"/>
      <c r="D9" s="43">
        <f aca="true" t="shared" si="0" ref="D9:D15">SUM(B9:C9)</f>
        <v>0</v>
      </c>
      <c r="E9" s="41"/>
      <c r="F9" s="42"/>
      <c r="G9" s="43">
        <f aca="true" t="shared" si="1" ref="G9:G15">SUM(E9:F9)</f>
        <v>0</v>
      </c>
      <c r="H9" s="44">
        <f aca="true" t="shared" si="2" ref="H9:H35">+G9-D9</f>
        <v>0</v>
      </c>
      <c r="I9" s="45"/>
      <c r="J9" s="46"/>
      <c r="K9" s="42"/>
      <c r="L9" s="47">
        <f aca="true" t="shared" si="3" ref="L9:L15">SUM(J9:K9)</f>
        <v>0</v>
      </c>
      <c r="M9" s="44">
        <f aca="true" t="shared" si="4" ref="M9:M35">+L9-G9</f>
        <v>0</v>
      </c>
      <c r="N9" s="48"/>
    </row>
    <row r="10" spans="1:14" ht="13.5" customHeight="1">
      <c r="A10" s="40" t="s">
        <v>16</v>
      </c>
      <c r="B10" s="41"/>
      <c r="C10" s="42"/>
      <c r="D10" s="43">
        <f t="shared" si="0"/>
        <v>0</v>
      </c>
      <c r="E10" s="41"/>
      <c r="F10" s="42"/>
      <c r="G10" s="43">
        <f t="shared" si="1"/>
        <v>0</v>
      </c>
      <c r="H10" s="44">
        <f t="shared" si="2"/>
        <v>0</v>
      </c>
      <c r="I10" s="45"/>
      <c r="J10" s="46"/>
      <c r="K10" s="42"/>
      <c r="L10" s="47">
        <f t="shared" si="3"/>
        <v>0</v>
      </c>
      <c r="M10" s="44">
        <f t="shared" si="4"/>
        <v>0</v>
      </c>
      <c r="N10" s="48"/>
    </row>
    <row r="11" spans="1:14" ht="13.5" customHeight="1">
      <c r="A11" s="40" t="s">
        <v>17</v>
      </c>
      <c r="B11" s="41">
        <v>5</v>
      </c>
      <c r="C11" s="42"/>
      <c r="D11" s="43">
        <f t="shared" si="0"/>
        <v>5</v>
      </c>
      <c r="E11" s="41">
        <v>26</v>
      </c>
      <c r="F11" s="42"/>
      <c r="G11" s="43">
        <f t="shared" si="1"/>
        <v>26</v>
      </c>
      <c r="H11" s="44">
        <f t="shared" si="2"/>
        <v>21</v>
      </c>
      <c r="I11" s="45">
        <f aca="true" t="shared" si="5" ref="I11:I35">+G11/D11</f>
        <v>5.2</v>
      </c>
      <c r="J11" s="46">
        <v>12</v>
      </c>
      <c r="K11" s="42"/>
      <c r="L11" s="47">
        <f t="shared" si="3"/>
        <v>12</v>
      </c>
      <c r="M11" s="44">
        <f t="shared" si="4"/>
        <v>-14</v>
      </c>
      <c r="N11" s="48">
        <f aca="true" t="shared" si="6" ref="N11:N35">+L11/G11</f>
        <v>0.46153846153846156</v>
      </c>
    </row>
    <row r="12" spans="1:14" ht="13.5" customHeight="1">
      <c r="A12" s="49" t="s">
        <v>18</v>
      </c>
      <c r="B12" s="41"/>
      <c r="C12" s="42"/>
      <c r="D12" s="43">
        <f t="shared" si="0"/>
        <v>0</v>
      </c>
      <c r="E12" s="41">
        <v>14</v>
      </c>
      <c r="F12" s="42"/>
      <c r="G12" s="43">
        <f t="shared" si="1"/>
        <v>14</v>
      </c>
      <c r="H12" s="44">
        <f t="shared" si="2"/>
        <v>14</v>
      </c>
      <c r="I12" s="45"/>
      <c r="J12" s="46"/>
      <c r="K12" s="42"/>
      <c r="L12" s="47">
        <f t="shared" si="3"/>
        <v>0</v>
      </c>
      <c r="M12" s="44">
        <f t="shared" si="4"/>
        <v>-14</v>
      </c>
      <c r="N12" s="48"/>
    </row>
    <row r="13" spans="1:14" ht="13.5" customHeight="1">
      <c r="A13" s="49" t="s">
        <v>19</v>
      </c>
      <c r="B13" s="41"/>
      <c r="C13" s="42"/>
      <c r="D13" s="43">
        <f t="shared" si="0"/>
        <v>0</v>
      </c>
      <c r="E13" s="41"/>
      <c r="F13" s="42"/>
      <c r="G13" s="43">
        <f t="shared" si="1"/>
        <v>0</v>
      </c>
      <c r="H13" s="44">
        <f t="shared" si="2"/>
        <v>0</v>
      </c>
      <c r="I13" s="45"/>
      <c r="J13" s="46"/>
      <c r="K13" s="42"/>
      <c r="L13" s="47">
        <f t="shared" si="3"/>
        <v>0</v>
      </c>
      <c r="M13" s="44">
        <f t="shared" si="4"/>
        <v>0</v>
      </c>
      <c r="N13" s="48"/>
    </row>
    <row r="14" spans="1:14" ht="23.25" customHeight="1">
      <c r="A14" s="49" t="s">
        <v>20</v>
      </c>
      <c r="B14" s="41"/>
      <c r="C14" s="42"/>
      <c r="D14" s="43">
        <f t="shared" si="0"/>
        <v>0</v>
      </c>
      <c r="E14" s="41"/>
      <c r="F14" s="42"/>
      <c r="G14" s="43">
        <f t="shared" si="1"/>
        <v>0</v>
      </c>
      <c r="H14" s="44">
        <f t="shared" si="2"/>
        <v>0</v>
      </c>
      <c r="I14" s="45"/>
      <c r="J14" s="46"/>
      <c r="K14" s="42"/>
      <c r="L14" s="47">
        <f t="shared" si="3"/>
        <v>0</v>
      </c>
      <c r="M14" s="44">
        <f t="shared" si="4"/>
        <v>0</v>
      </c>
      <c r="N14" s="48"/>
    </row>
    <row r="15" spans="1:14" ht="13.5" customHeight="1" thickBot="1">
      <c r="A15" s="50" t="s">
        <v>21</v>
      </c>
      <c r="B15" s="51">
        <v>4173</v>
      </c>
      <c r="C15" s="52"/>
      <c r="D15" s="43">
        <f t="shared" si="0"/>
        <v>4173</v>
      </c>
      <c r="E15" s="51">
        <v>4649</v>
      </c>
      <c r="F15" s="52"/>
      <c r="G15" s="43">
        <f t="shared" si="1"/>
        <v>4649</v>
      </c>
      <c r="H15" s="53">
        <f t="shared" si="2"/>
        <v>476</v>
      </c>
      <c r="I15" s="54">
        <f t="shared" si="5"/>
        <v>1.1140666187395158</v>
      </c>
      <c r="J15" s="268">
        <v>4695.5</v>
      </c>
      <c r="K15" s="269"/>
      <c r="L15" s="270">
        <f t="shared" si="3"/>
        <v>4695.5</v>
      </c>
      <c r="M15" s="53">
        <f t="shared" si="4"/>
        <v>46.5</v>
      </c>
      <c r="N15" s="56">
        <f t="shared" si="6"/>
        <v>1.010002151000215</v>
      </c>
    </row>
    <row r="16" spans="1:14" ht="13.5" customHeight="1" thickBot="1">
      <c r="A16" s="57" t="s">
        <v>22</v>
      </c>
      <c r="B16" s="58">
        <f aca="true" t="shared" si="7" ref="B16:G16">SUM(B7+B8+B9+B10+B11+B13+B15)</f>
        <v>4178</v>
      </c>
      <c r="C16" s="59">
        <f t="shared" si="7"/>
        <v>0</v>
      </c>
      <c r="D16" s="60">
        <f t="shared" si="7"/>
        <v>4178</v>
      </c>
      <c r="E16" s="58">
        <v>4675</v>
      </c>
      <c r="F16" s="59">
        <f t="shared" si="7"/>
        <v>0</v>
      </c>
      <c r="G16" s="60">
        <f t="shared" si="7"/>
        <v>4675</v>
      </c>
      <c r="H16" s="61">
        <f t="shared" si="2"/>
        <v>497</v>
      </c>
      <c r="I16" s="62">
        <f t="shared" si="5"/>
        <v>1.1189564384873145</v>
      </c>
      <c r="J16" s="271">
        <v>4626</v>
      </c>
      <c r="K16" s="272">
        <f>SUM(K7+K8+K9+K10+K11+K13+K15)</f>
        <v>0</v>
      </c>
      <c r="L16" s="273">
        <f>SUM(L7+L8+L9+L10+L11+L13+L15)</f>
        <v>4707.5</v>
      </c>
      <c r="M16" s="61">
        <f t="shared" si="4"/>
        <v>32.5</v>
      </c>
      <c r="N16" s="64">
        <f t="shared" si="6"/>
        <v>1.006951871657754</v>
      </c>
    </row>
    <row r="17" spans="1:14" ht="13.5" customHeight="1">
      <c r="A17" s="65" t="s">
        <v>23</v>
      </c>
      <c r="B17" s="32">
        <v>94</v>
      </c>
      <c r="C17" s="33"/>
      <c r="D17" s="43">
        <f aca="true" t="shared" si="8" ref="D17:D34">SUM(B17:C17)</f>
        <v>94</v>
      </c>
      <c r="E17" s="32">
        <v>240</v>
      </c>
      <c r="F17" s="33"/>
      <c r="G17" s="34">
        <f>SUM(E17:F17)</f>
        <v>240</v>
      </c>
      <c r="H17" s="35">
        <f t="shared" si="2"/>
        <v>146</v>
      </c>
      <c r="I17" s="66">
        <f t="shared" si="5"/>
        <v>2.5531914893617023</v>
      </c>
      <c r="J17" s="274">
        <v>255.5</v>
      </c>
      <c r="K17" s="275"/>
      <c r="L17" s="276">
        <f>SUM(J17:K17)</f>
        <v>255.5</v>
      </c>
      <c r="M17" s="35">
        <f t="shared" si="4"/>
        <v>15.5</v>
      </c>
      <c r="N17" s="67">
        <f t="shared" si="6"/>
        <v>1.0645833333333334</v>
      </c>
    </row>
    <row r="18" spans="1:14" ht="21" customHeight="1">
      <c r="A18" s="49" t="s">
        <v>24</v>
      </c>
      <c r="B18" s="32">
        <v>6</v>
      </c>
      <c r="C18" s="33"/>
      <c r="D18" s="43">
        <f t="shared" si="8"/>
        <v>6</v>
      </c>
      <c r="E18" s="32">
        <v>158</v>
      </c>
      <c r="F18" s="33"/>
      <c r="G18" s="34">
        <f aca="true" t="shared" si="9" ref="G18:G34">SUM(E18:F18)</f>
        <v>158</v>
      </c>
      <c r="H18" s="44">
        <f t="shared" si="2"/>
        <v>152</v>
      </c>
      <c r="I18" s="45">
        <f t="shared" si="5"/>
        <v>26.333333333333332</v>
      </c>
      <c r="J18" s="274">
        <v>160.5</v>
      </c>
      <c r="K18" s="275"/>
      <c r="L18" s="276">
        <f aca="true" t="shared" si="10" ref="L18:L34">SUM(J18:K18)</f>
        <v>160.5</v>
      </c>
      <c r="M18" s="44">
        <f t="shared" si="4"/>
        <v>2.5</v>
      </c>
      <c r="N18" s="48">
        <f t="shared" si="6"/>
        <v>1.0158227848101267</v>
      </c>
    </row>
    <row r="19" spans="1:14" ht="13.5" customHeight="1">
      <c r="A19" s="40" t="s">
        <v>25</v>
      </c>
      <c r="B19" s="41">
        <v>84</v>
      </c>
      <c r="C19" s="42"/>
      <c r="D19" s="43">
        <f t="shared" si="8"/>
        <v>84</v>
      </c>
      <c r="E19" s="41">
        <v>116</v>
      </c>
      <c r="F19" s="42"/>
      <c r="G19" s="34">
        <f t="shared" si="9"/>
        <v>116</v>
      </c>
      <c r="H19" s="44">
        <f t="shared" si="2"/>
        <v>32</v>
      </c>
      <c r="I19" s="45">
        <f t="shared" si="5"/>
        <v>1.380952380952381</v>
      </c>
      <c r="J19" s="46">
        <v>216</v>
      </c>
      <c r="K19" s="42"/>
      <c r="L19" s="38">
        <f t="shared" si="10"/>
        <v>216</v>
      </c>
      <c r="M19" s="44">
        <f t="shared" si="4"/>
        <v>100</v>
      </c>
      <c r="N19" s="48">
        <f t="shared" si="6"/>
        <v>1.8620689655172413</v>
      </c>
    </row>
    <row r="20" spans="1:14" ht="13.5" customHeight="1">
      <c r="A20" s="49" t="s">
        <v>26</v>
      </c>
      <c r="B20" s="41"/>
      <c r="C20" s="42"/>
      <c r="D20" s="43">
        <f t="shared" si="8"/>
        <v>0</v>
      </c>
      <c r="E20" s="41"/>
      <c r="F20" s="42"/>
      <c r="G20" s="34">
        <f t="shared" si="9"/>
        <v>0</v>
      </c>
      <c r="H20" s="44">
        <f t="shared" si="2"/>
        <v>0</v>
      </c>
      <c r="I20" s="45"/>
      <c r="J20" s="46"/>
      <c r="K20" s="42"/>
      <c r="L20" s="38">
        <f t="shared" si="10"/>
        <v>0</v>
      </c>
      <c r="M20" s="44">
        <f t="shared" si="4"/>
        <v>0</v>
      </c>
      <c r="N20" s="48"/>
    </row>
    <row r="21" spans="1:14" ht="13.5" customHeight="1">
      <c r="A21" s="40" t="s">
        <v>27</v>
      </c>
      <c r="B21" s="41"/>
      <c r="C21" s="42"/>
      <c r="D21" s="43">
        <f t="shared" si="8"/>
        <v>0</v>
      </c>
      <c r="E21" s="41"/>
      <c r="F21" s="42"/>
      <c r="G21" s="34">
        <f t="shared" si="9"/>
        <v>0</v>
      </c>
      <c r="H21" s="44">
        <f t="shared" si="2"/>
        <v>0</v>
      </c>
      <c r="I21" s="45"/>
      <c r="J21" s="46"/>
      <c r="K21" s="42"/>
      <c r="L21" s="38">
        <f t="shared" si="10"/>
        <v>0</v>
      </c>
      <c r="M21" s="44">
        <f t="shared" si="4"/>
        <v>0</v>
      </c>
      <c r="N21" s="48"/>
    </row>
    <row r="22" spans="1:14" ht="13.5" customHeight="1">
      <c r="A22" s="40" t="s">
        <v>28</v>
      </c>
      <c r="B22" s="46">
        <v>439</v>
      </c>
      <c r="C22" s="42"/>
      <c r="D22" s="43">
        <f t="shared" si="8"/>
        <v>439</v>
      </c>
      <c r="E22" s="46">
        <v>897</v>
      </c>
      <c r="F22" s="42"/>
      <c r="G22" s="34">
        <f t="shared" si="9"/>
        <v>897</v>
      </c>
      <c r="H22" s="44">
        <f t="shared" si="2"/>
        <v>458</v>
      </c>
      <c r="I22" s="45">
        <f t="shared" si="5"/>
        <v>2.0432801822323463</v>
      </c>
      <c r="J22" s="46">
        <v>850</v>
      </c>
      <c r="K22" s="42"/>
      <c r="L22" s="38">
        <f t="shared" si="10"/>
        <v>850</v>
      </c>
      <c r="M22" s="44">
        <f t="shared" si="4"/>
        <v>-47</v>
      </c>
      <c r="N22" s="48">
        <f t="shared" si="6"/>
        <v>0.947603121516165</v>
      </c>
    </row>
    <row r="23" spans="1:14" ht="13.5" customHeight="1">
      <c r="A23" s="49" t="s">
        <v>29</v>
      </c>
      <c r="B23" s="41">
        <v>30</v>
      </c>
      <c r="C23" s="42"/>
      <c r="D23" s="43">
        <f t="shared" si="8"/>
        <v>30</v>
      </c>
      <c r="E23" s="41">
        <v>37</v>
      </c>
      <c r="F23" s="42"/>
      <c r="G23" s="34">
        <f t="shared" si="9"/>
        <v>37</v>
      </c>
      <c r="H23" s="44">
        <f t="shared" si="2"/>
        <v>7</v>
      </c>
      <c r="I23" s="45">
        <f t="shared" si="5"/>
        <v>1.2333333333333334</v>
      </c>
      <c r="J23" s="68">
        <v>40</v>
      </c>
      <c r="K23" s="42"/>
      <c r="L23" s="38">
        <f t="shared" si="10"/>
        <v>40</v>
      </c>
      <c r="M23" s="44">
        <f t="shared" si="4"/>
        <v>3</v>
      </c>
      <c r="N23" s="48">
        <f t="shared" si="6"/>
        <v>1.0810810810810811</v>
      </c>
    </row>
    <row r="24" spans="1:14" ht="13.5" customHeight="1">
      <c r="A24" s="40" t="s">
        <v>30</v>
      </c>
      <c r="B24" s="41">
        <v>409</v>
      </c>
      <c r="C24" s="42"/>
      <c r="D24" s="43">
        <f t="shared" si="8"/>
        <v>409</v>
      </c>
      <c r="E24" s="41">
        <v>860</v>
      </c>
      <c r="F24" s="42"/>
      <c r="G24" s="34">
        <f t="shared" si="9"/>
        <v>860</v>
      </c>
      <c r="H24" s="44">
        <f t="shared" si="2"/>
        <v>451</v>
      </c>
      <c r="I24" s="45">
        <f t="shared" si="5"/>
        <v>2.1026894865525674</v>
      </c>
      <c r="J24" s="68">
        <v>810</v>
      </c>
      <c r="K24" s="42"/>
      <c r="L24" s="38">
        <f t="shared" si="10"/>
        <v>810</v>
      </c>
      <c r="M24" s="44">
        <f t="shared" si="4"/>
        <v>-50</v>
      </c>
      <c r="N24" s="48">
        <f t="shared" si="6"/>
        <v>0.9418604651162791</v>
      </c>
    </row>
    <row r="25" spans="1:14" ht="13.5" customHeight="1">
      <c r="A25" s="69" t="s">
        <v>31</v>
      </c>
      <c r="B25" s="46">
        <v>3186</v>
      </c>
      <c r="C25" s="42"/>
      <c r="D25" s="43">
        <f t="shared" si="8"/>
        <v>3186</v>
      </c>
      <c r="E25" s="46">
        <v>3364</v>
      </c>
      <c r="F25" s="42"/>
      <c r="G25" s="34">
        <f t="shared" si="9"/>
        <v>3364</v>
      </c>
      <c r="H25" s="44">
        <f t="shared" si="2"/>
        <v>178</v>
      </c>
      <c r="I25" s="45">
        <f t="shared" si="5"/>
        <v>1.0558694287507846</v>
      </c>
      <c r="J25" s="46">
        <v>3335</v>
      </c>
      <c r="K25" s="42"/>
      <c r="L25" s="38">
        <f t="shared" si="10"/>
        <v>3335</v>
      </c>
      <c r="M25" s="44">
        <f t="shared" si="4"/>
        <v>-29</v>
      </c>
      <c r="N25" s="48">
        <f t="shared" si="6"/>
        <v>0.9913793103448276</v>
      </c>
    </row>
    <row r="26" spans="1:14" ht="13.5" customHeight="1">
      <c r="A26" s="49" t="s">
        <v>32</v>
      </c>
      <c r="B26" s="41">
        <v>2363</v>
      </c>
      <c r="C26" s="42"/>
      <c r="D26" s="43">
        <f t="shared" si="8"/>
        <v>2363</v>
      </c>
      <c r="E26" s="41">
        <v>2467</v>
      </c>
      <c r="F26" s="42"/>
      <c r="G26" s="34">
        <f t="shared" si="9"/>
        <v>2467</v>
      </c>
      <c r="H26" s="44">
        <f t="shared" si="2"/>
        <v>104</v>
      </c>
      <c r="I26" s="45">
        <f t="shared" si="5"/>
        <v>1.0440118493440542</v>
      </c>
      <c r="J26" s="68">
        <v>2470</v>
      </c>
      <c r="K26" s="70"/>
      <c r="L26" s="38">
        <f t="shared" si="10"/>
        <v>2470</v>
      </c>
      <c r="M26" s="44">
        <f t="shared" si="4"/>
        <v>3</v>
      </c>
      <c r="N26" s="48">
        <f t="shared" si="6"/>
        <v>1.0012160518848805</v>
      </c>
    </row>
    <row r="27" spans="1:14" ht="13.5" customHeight="1">
      <c r="A27" s="69" t="s">
        <v>33</v>
      </c>
      <c r="B27" s="41">
        <v>2288</v>
      </c>
      <c r="C27" s="42"/>
      <c r="D27" s="43">
        <f t="shared" si="8"/>
        <v>2288</v>
      </c>
      <c r="E27" s="41">
        <v>2409</v>
      </c>
      <c r="F27" s="42"/>
      <c r="G27" s="34">
        <f t="shared" si="9"/>
        <v>2409</v>
      </c>
      <c r="H27" s="44">
        <f t="shared" si="2"/>
        <v>121</v>
      </c>
      <c r="I27" s="45">
        <f t="shared" si="5"/>
        <v>1.0528846153846154</v>
      </c>
      <c r="J27" s="46">
        <v>2420</v>
      </c>
      <c r="K27" s="42"/>
      <c r="L27" s="38">
        <f t="shared" si="10"/>
        <v>2420</v>
      </c>
      <c r="M27" s="44">
        <f t="shared" si="4"/>
        <v>11</v>
      </c>
      <c r="N27" s="48">
        <f t="shared" si="6"/>
        <v>1.004566210045662</v>
      </c>
    </row>
    <row r="28" spans="1:14" ht="13.5" customHeight="1">
      <c r="A28" s="49" t="s">
        <v>34</v>
      </c>
      <c r="B28" s="41">
        <v>75</v>
      </c>
      <c r="C28" s="42"/>
      <c r="D28" s="43">
        <f t="shared" si="8"/>
        <v>75</v>
      </c>
      <c r="E28" s="41">
        <v>58</v>
      </c>
      <c r="F28" s="42"/>
      <c r="G28" s="34">
        <f t="shared" si="9"/>
        <v>58</v>
      </c>
      <c r="H28" s="44">
        <f t="shared" si="2"/>
        <v>-17</v>
      </c>
      <c r="I28" s="45">
        <f t="shared" si="5"/>
        <v>0.7733333333333333</v>
      </c>
      <c r="J28" s="46">
        <v>50</v>
      </c>
      <c r="K28" s="42"/>
      <c r="L28" s="38">
        <f t="shared" si="10"/>
        <v>50</v>
      </c>
      <c r="M28" s="44">
        <f t="shared" si="4"/>
        <v>-8</v>
      </c>
      <c r="N28" s="48">
        <f t="shared" si="6"/>
        <v>0.8620689655172413</v>
      </c>
    </row>
    <row r="29" spans="1:14" ht="13.5" customHeight="1">
      <c r="A29" s="49" t="s">
        <v>35</v>
      </c>
      <c r="B29" s="41">
        <v>823</v>
      </c>
      <c r="C29" s="42"/>
      <c r="D29" s="43">
        <f t="shared" si="8"/>
        <v>823</v>
      </c>
      <c r="E29" s="41">
        <v>897</v>
      </c>
      <c r="F29" s="42"/>
      <c r="G29" s="34">
        <f t="shared" si="9"/>
        <v>897</v>
      </c>
      <c r="H29" s="44">
        <f t="shared" si="2"/>
        <v>74</v>
      </c>
      <c r="I29" s="45">
        <f t="shared" si="5"/>
        <v>1.0899149453219927</v>
      </c>
      <c r="J29" s="46">
        <v>865</v>
      </c>
      <c r="K29" s="42"/>
      <c r="L29" s="38">
        <f t="shared" si="10"/>
        <v>865</v>
      </c>
      <c r="M29" s="44">
        <f t="shared" si="4"/>
        <v>-32</v>
      </c>
      <c r="N29" s="48">
        <f t="shared" si="6"/>
        <v>0.9643255295429208</v>
      </c>
    </row>
    <row r="30" spans="1:14" ht="13.5" customHeight="1">
      <c r="A30" s="69" t="s">
        <v>36</v>
      </c>
      <c r="B30" s="41"/>
      <c r="C30" s="42"/>
      <c r="D30" s="43">
        <f t="shared" si="8"/>
        <v>0</v>
      </c>
      <c r="E30" s="41"/>
      <c r="F30" s="42"/>
      <c r="G30" s="34">
        <f t="shared" si="9"/>
        <v>0</v>
      </c>
      <c r="H30" s="44">
        <f t="shared" si="2"/>
        <v>0</v>
      </c>
      <c r="I30" s="45"/>
      <c r="J30" s="46"/>
      <c r="K30" s="42"/>
      <c r="L30" s="38">
        <f t="shared" si="10"/>
        <v>0</v>
      </c>
      <c r="M30" s="44">
        <f t="shared" si="4"/>
        <v>0</v>
      </c>
      <c r="N30" s="48"/>
    </row>
    <row r="31" spans="1:14" ht="13.5" customHeight="1">
      <c r="A31" s="69" t="s">
        <v>37</v>
      </c>
      <c r="B31" s="41">
        <v>2</v>
      </c>
      <c r="C31" s="42"/>
      <c r="D31" s="43">
        <f t="shared" si="8"/>
        <v>2</v>
      </c>
      <c r="E31" s="41">
        <v>10</v>
      </c>
      <c r="F31" s="42"/>
      <c r="G31" s="34">
        <f t="shared" si="9"/>
        <v>10</v>
      </c>
      <c r="H31" s="44">
        <f t="shared" si="2"/>
        <v>8</v>
      </c>
      <c r="I31" s="45">
        <f t="shared" si="5"/>
        <v>5</v>
      </c>
      <c r="J31" s="46">
        <v>10</v>
      </c>
      <c r="K31" s="42"/>
      <c r="L31" s="38">
        <f t="shared" si="10"/>
        <v>10</v>
      </c>
      <c r="M31" s="44">
        <f t="shared" si="4"/>
        <v>0</v>
      </c>
      <c r="N31" s="48">
        <f t="shared" si="6"/>
        <v>1</v>
      </c>
    </row>
    <row r="32" spans="1:14" ht="13.5" customHeight="1">
      <c r="A32" s="49" t="s">
        <v>38</v>
      </c>
      <c r="B32" s="41">
        <v>6</v>
      </c>
      <c r="C32" s="42"/>
      <c r="D32" s="43">
        <f t="shared" si="8"/>
        <v>6</v>
      </c>
      <c r="E32" s="41">
        <v>30</v>
      </c>
      <c r="F32" s="42"/>
      <c r="G32" s="34">
        <f t="shared" si="9"/>
        <v>30</v>
      </c>
      <c r="H32" s="44">
        <f t="shared" si="2"/>
        <v>24</v>
      </c>
      <c r="I32" s="45">
        <f t="shared" si="5"/>
        <v>5</v>
      </c>
      <c r="J32" s="68">
        <v>41</v>
      </c>
      <c r="K32" s="42"/>
      <c r="L32" s="38">
        <f t="shared" si="10"/>
        <v>41</v>
      </c>
      <c r="M32" s="44">
        <f t="shared" si="4"/>
        <v>11</v>
      </c>
      <c r="N32" s="48">
        <f t="shared" si="6"/>
        <v>1.3666666666666667</v>
      </c>
    </row>
    <row r="33" spans="1:14" ht="22.5" customHeight="1">
      <c r="A33" s="49" t="s">
        <v>39</v>
      </c>
      <c r="B33" s="41">
        <v>6</v>
      </c>
      <c r="C33" s="42"/>
      <c r="D33" s="43">
        <f t="shared" si="8"/>
        <v>6</v>
      </c>
      <c r="E33" s="41">
        <v>30</v>
      </c>
      <c r="F33" s="42"/>
      <c r="G33" s="34">
        <f t="shared" si="9"/>
        <v>30</v>
      </c>
      <c r="H33" s="44">
        <f t="shared" si="2"/>
        <v>24</v>
      </c>
      <c r="I33" s="45">
        <f t="shared" si="5"/>
        <v>5</v>
      </c>
      <c r="J33" s="68">
        <v>41</v>
      </c>
      <c r="K33" s="42"/>
      <c r="L33" s="38">
        <f t="shared" si="10"/>
        <v>41</v>
      </c>
      <c r="M33" s="44">
        <f t="shared" si="4"/>
        <v>11</v>
      </c>
      <c r="N33" s="48">
        <f t="shared" si="6"/>
        <v>1.3666666666666667</v>
      </c>
    </row>
    <row r="34" spans="1:14" ht="13.5" customHeight="1" thickBot="1">
      <c r="A34" s="71" t="s">
        <v>40</v>
      </c>
      <c r="B34" s="51"/>
      <c r="C34" s="52"/>
      <c r="D34" s="43">
        <f t="shared" si="8"/>
        <v>0</v>
      </c>
      <c r="E34" s="51"/>
      <c r="F34" s="52"/>
      <c r="G34" s="34">
        <f t="shared" si="9"/>
        <v>0</v>
      </c>
      <c r="H34" s="53">
        <f t="shared" si="2"/>
        <v>0</v>
      </c>
      <c r="I34" s="54"/>
      <c r="J34" s="72"/>
      <c r="K34" s="52"/>
      <c r="L34" s="38">
        <f t="shared" si="10"/>
        <v>0</v>
      </c>
      <c r="M34" s="53">
        <f t="shared" si="4"/>
        <v>0</v>
      </c>
      <c r="N34" s="56"/>
    </row>
    <row r="35" spans="1:14" ht="13.5" customHeight="1" thickBot="1">
      <c r="A35" s="57" t="s">
        <v>41</v>
      </c>
      <c r="B35" s="58">
        <f aca="true" t="shared" si="11" ref="B35:G35">SUM(B17+B19+B20+B21+B22+B25+B30+B31+B32+B34)</f>
        <v>3811</v>
      </c>
      <c r="C35" s="59">
        <f t="shared" si="11"/>
        <v>0</v>
      </c>
      <c r="D35" s="60">
        <f t="shared" si="11"/>
        <v>3811</v>
      </c>
      <c r="E35" s="58">
        <f t="shared" si="11"/>
        <v>4657</v>
      </c>
      <c r="F35" s="59">
        <f t="shared" si="11"/>
        <v>0</v>
      </c>
      <c r="G35" s="60">
        <f t="shared" si="11"/>
        <v>4657</v>
      </c>
      <c r="H35" s="61">
        <f t="shared" si="2"/>
        <v>846</v>
      </c>
      <c r="I35" s="62">
        <f t="shared" si="5"/>
        <v>1.2219889792705327</v>
      </c>
      <c r="J35" s="63">
        <f>SUM(J17+J19+J20+J21+J22+J25+J30+J31+J32+J34)</f>
        <v>4707.5</v>
      </c>
      <c r="K35" s="59">
        <f>SUM(K17+K19+K20+K21+K22+K25+K30+K31+K32+K34)</f>
        <v>0</v>
      </c>
      <c r="L35" s="60">
        <f>SUM(L17+L19+L20+L21+L22+L25+L30+L31+L32+L34)</f>
        <v>4707.5</v>
      </c>
      <c r="M35" s="61">
        <f t="shared" si="4"/>
        <v>50.5</v>
      </c>
      <c r="N35" s="64">
        <f t="shared" si="6"/>
        <v>1.0108438909168993</v>
      </c>
    </row>
    <row r="36" spans="1:14" ht="13.5" customHeight="1" thickBot="1">
      <c r="A36" s="57" t="s">
        <v>42</v>
      </c>
      <c r="B36" s="301">
        <f>+D16-D35</f>
        <v>367</v>
      </c>
      <c r="C36" s="302"/>
      <c r="D36" s="303"/>
      <c r="E36" s="301">
        <f>+G16-G35</f>
        <v>18</v>
      </c>
      <c r="F36" s="302"/>
      <c r="G36" s="303">
        <v>-50784</v>
      </c>
      <c r="H36" s="73">
        <f>+E36-B36</f>
        <v>-349</v>
      </c>
      <c r="I36" s="74"/>
      <c r="J36" s="301">
        <f>+L16-L35</f>
        <v>0</v>
      </c>
      <c r="K36" s="302"/>
      <c r="L36" s="302">
        <v>0</v>
      </c>
      <c r="M36" s="61"/>
      <c r="N36" s="64"/>
    </row>
    <row r="37" spans="1:16" ht="20.25" customHeight="1" thickBot="1">
      <c r="A37" s="75" t="s">
        <v>43</v>
      </c>
      <c r="B37" s="301"/>
      <c r="C37" s="302"/>
      <c r="D37" s="303"/>
      <c r="E37" s="301"/>
      <c r="F37" s="302"/>
      <c r="G37" s="303"/>
      <c r="H37"/>
      <c r="I37"/>
      <c r="J37"/>
      <c r="K37"/>
      <c r="L37"/>
      <c r="M37"/>
      <c r="N37"/>
      <c r="O37"/>
      <c r="P37"/>
    </row>
    <row r="38" spans="2:8" ht="14.25" customHeight="1" thickBot="1">
      <c r="B38" s="10"/>
      <c r="C38" s="10"/>
      <c r="D38" s="76"/>
      <c r="E38" s="10"/>
      <c r="F38" s="10"/>
      <c r="G38" s="10"/>
      <c r="H38" s="10"/>
    </row>
    <row r="39" spans="1:16" ht="12.75">
      <c r="A39" s="318" t="s">
        <v>44</v>
      </c>
      <c r="B39" s="319"/>
      <c r="C39" s="310" t="s">
        <v>45</v>
      </c>
      <c r="D39" s="318" t="s">
        <v>46</v>
      </c>
      <c r="E39" s="319"/>
      <c r="F39" s="319"/>
      <c r="G39" s="310" t="s">
        <v>45</v>
      </c>
      <c r="H39" s="304" t="s">
        <v>47</v>
      </c>
      <c r="I39" s="305"/>
      <c r="J39" s="305"/>
      <c r="K39" s="306"/>
      <c r="L39" s="310" t="s">
        <v>45</v>
      </c>
      <c r="O39"/>
      <c r="P39"/>
    </row>
    <row r="40" spans="1:16" ht="13.5" thickBot="1">
      <c r="A40" s="320"/>
      <c r="B40" s="321"/>
      <c r="C40" s="311"/>
      <c r="D40" s="320"/>
      <c r="E40" s="321"/>
      <c r="F40" s="321"/>
      <c r="G40" s="311"/>
      <c r="H40" s="307"/>
      <c r="I40" s="308"/>
      <c r="J40" s="308"/>
      <c r="K40" s="309"/>
      <c r="L40" s="311"/>
      <c r="O40"/>
      <c r="P40"/>
    </row>
    <row r="41" spans="1:16" ht="12.75">
      <c r="A41" s="312"/>
      <c r="B41" s="313"/>
      <c r="C41" s="77">
        <v>0</v>
      </c>
      <c r="D41" s="314" t="s">
        <v>48</v>
      </c>
      <c r="E41" s="315"/>
      <c r="F41" s="315"/>
      <c r="G41" s="78">
        <v>145</v>
      </c>
      <c r="H41" s="316" t="s">
        <v>49</v>
      </c>
      <c r="I41" s="317"/>
      <c r="J41" s="317"/>
      <c r="K41" s="317"/>
      <c r="L41" s="79">
        <v>3</v>
      </c>
      <c r="O41"/>
      <c r="P41"/>
    </row>
    <row r="42" spans="1:16" ht="12.75">
      <c r="A42" s="322"/>
      <c r="B42" s="323"/>
      <c r="C42" s="80"/>
      <c r="D42" s="314"/>
      <c r="E42" s="315"/>
      <c r="F42" s="315"/>
      <c r="G42" s="81"/>
      <c r="H42" s="316"/>
      <c r="I42" s="317"/>
      <c r="J42" s="317"/>
      <c r="K42" s="317"/>
      <c r="L42" s="79"/>
      <c r="O42"/>
      <c r="P42"/>
    </row>
    <row r="43" spans="1:16" ht="12.75">
      <c r="A43" s="322"/>
      <c r="B43" s="323"/>
      <c r="C43" s="80"/>
      <c r="D43" s="314"/>
      <c r="E43" s="315"/>
      <c r="F43" s="315"/>
      <c r="G43" s="81"/>
      <c r="H43" s="316"/>
      <c r="I43" s="317"/>
      <c r="J43" s="317"/>
      <c r="K43" s="317"/>
      <c r="L43" s="79"/>
      <c r="O43"/>
      <c r="P43"/>
    </row>
    <row r="44" spans="1:16" ht="12.75">
      <c r="A44" s="324"/>
      <c r="B44" s="325"/>
      <c r="C44" s="83"/>
      <c r="D44" s="324"/>
      <c r="E44" s="326"/>
      <c r="F44" s="325"/>
      <c r="G44" s="84"/>
      <c r="H44" s="327"/>
      <c r="I44" s="328"/>
      <c r="J44" s="328"/>
      <c r="K44" s="329"/>
      <c r="L44" s="79"/>
      <c r="O44"/>
      <c r="P44"/>
    </row>
    <row r="45" spans="1:16" ht="12.75">
      <c r="A45" s="324"/>
      <c r="B45" s="325"/>
      <c r="C45" s="83"/>
      <c r="D45" s="324"/>
      <c r="E45" s="326"/>
      <c r="F45" s="325"/>
      <c r="G45" s="84"/>
      <c r="H45" s="327"/>
      <c r="I45" s="328"/>
      <c r="J45" s="328"/>
      <c r="K45" s="329"/>
      <c r="L45" s="79"/>
      <c r="O45"/>
      <c r="P45"/>
    </row>
    <row r="46" spans="1:16" ht="12.75">
      <c r="A46" s="324"/>
      <c r="B46" s="325"/>
      <c r="C46" s="83"/>
      <c r="D46" s="324"/>
      <c r="E46" s="326"/>
      <c r="F46" s="325"/>
      <c r="G46" s="84"/>
      <c r="H46" s="327"/>
      <c r="I46" s="328"/>
      <c r="J46" s="328"/>
      <c r="K46" s="329"/>
      <c r="L46" s="79"/>
      <c r="O46"/>
      <c r="P46"/>
    </row>
    <row r="47" spans="1:16" ht="13.5" thickBot="1">
      <c r="A47" s="330"/>
      <c r="B47" s="331"/>
      <c r="C47" s="83"/>
      <c r="D47" s="332"/>
      <c r="E47" s="333"/>
      <c r="F47" s="333"/>
      <c r="G47" s="84"/>
      <c r="H47" s="316"/>
      <c r="I47" s="317"/>
      <c r="J47" s="317"/>
      <c r="K47" s="317"/>
      <c r="L47" s="79"/>
      <c r="O47"/>
      <c r="P47"/>
    </row>
    <row r="48" spans="1:16" ht="13.5" thickBot="1">
      <c r="A48" s="334"/>
      <c r="B48" s="335"/>
      <c r="C48" s="85">
        <f>SUM(C41:C47)</f>
        <v>0</v>
      </c>
      <c r="D48" s="336" t="s">
        <v>8</v>
      </c>
      <c r="E48" s="337"/>
      <c r="F48" s="337"/>
      <c r="G48" s="85">
        <f>SUM(G41:G42)</f>
        <v>145</v>
      </c>
      <c r="H48" s="338" t="s">
        <v>8</v>
      </c>
      <c r="I48" s="339"/>
      <c r="J48" s="339"/>
      <c r="K48" s="339"/>
      <c r="L48" s="85">
        <f>SUM(L41:L42)</f>
        <v>3</v>
      </c>
      <c r="M48" s="86"/>
      <c r="N48" s="86"/>
      <c r="O48"/>
      <c r="P48"/>
    </row>
    <row r="49" spans="1:16" s="1" customFormat="1" ht="13.5" customHeight="1" thickBot="1">
      <c r="A49" s="87"/>
      <c r="B49" s="8"/>
      <c r="C49" s="8"/>
      <c r="D49" s="8"/>
      <c r="E49" s="8"/>
      <c r="F49" s="8"/>
      <c r="G49" s="8"/>
      <c r="H49" s="9"/>
      <c r="I49" s="5"/>
      <c r="J49" s="5"/>
      <c r="K49" s="5"/>
      <c r="L49" s="5"/>
      <c r="M49" s="5"/>
      <c r="N49" s="5"/>
      <c r="O49" s="5"/>
      <c r="P49" s="5"/>
    </row>
    <row r="50" spans="1:16" ht="12.75">
      <c r="A50" s="318" t="s">
        <v>50</v>
      </c>
      <c r="B50" s="319"/>
      <c r="C50" s="310" t="s">
        <v>45</v>
      </c>
      <c r="D50" s="340" t="s">
        <v>51</v>
      </c>
      <c r="E50" s="319"/>
      <c r="F50" s="319"/>
      <c r="G50" s="341" t="s">
        <v>45</v>
      </c>
      <c r="H50" s="304" t="s">
        <v>52</v>
      </c>
      <c r="I50" s="305"/>
      <c r="J50" s="305"/>
      <c r="K50" s="306"/>
      <c r="L50" s="310" t="s">
        <v>45</v>
      </c>
      <c r="O50"/>
      <c r="P50"/>
    </row>
    <row r="51" spans="1:16" ht="13.5" thickBot="1">
      <c r="A51" s="320"/>
      <c r="B51" s="321"/>
      <c r="C51" s="311"/>
      <c r="D51" s="321"/>
      <c r="E51" s="321"/>
      <c r="F51" s="321"/>
      <c r="G51" s="342"/>
      <c r="H51" s="307"/>
      <c r="I51" s="308"/>
      <c r="J51" s="308"/>
      <c r="K51" s="309"/>
      <c r="L51" s="311"/>
      <c r="O51"/>
      <c r="P51"/>
    </row>
    <row r="52" spans="1:16" ht="12.75">
      <c r="A52" s="312" t="s">
        <v>53</v>
      </c>
      <c r="B52" s="343"/>
      <c r="C52" s="77">
        <v>26</v>
      </c>
      <c r="D52" s="442" t="s">
        <v>54</v>
      </c>
      <c r="E52" s="315"/>
      <c r="F52" s="315"/>
      <c r="G52" s="88">
        <v>13</v>
      </c>
      <c r="H52" s="346" t="s">
        <v>55</v>
      </c>
      <c r="I52" s="347"/>
      <c r="J52" s="347"/>
      <c r="K52" s="347"/>
      <c r="L52" s="193">
        <v>40</v>
      </c>
      <c r="O52"/>
      <c r="P52"/>
    </row>
    <row r="53" spans="1:16" ht="13.5" customHeight="1">
      <c r="A53" s="322" t="s">
        <v>56</v>
      </c>
      <c r="B53" s="348"/>
      <c r="C53" s="80">
        <v>4</v>
      </c>
      <c r="D53" s="355" t="s">
        <v>57</v>
      </c>
      <c r="E53" s="323"/>
      <c r="F53" s="323"/>
      <c r="G53" s="90">
        <v>11</v>
      </c>
      <c r="H53" s="349"/>
      <c r="I53" s="350"/>
      <c r="J53" s="350"/>
      <c r="K53" s="350"/>
      <c r="L53" s="91"/>
      <c r="O53"/>
      <c r="P53"/>
    </row>
    <row r="54" spans="1:16" ht="13.5" customHeight="1">
      <c r="A54" s="322"/>
      <c r="B54" s="351"/>
      <c r="C54" s="80"/>
      <c r="D54" s="355" t="s">
        <v>58</v>
      </c>
      <c r="E54" s="323"/>
      <c r="F54" s="323"/>
      <c r="G54" s="90">
        <v>3</v>
      </c>
      <c r="H54" s="327"/>
      <c r="I54" s="328"/>
      <c r="J54" s="328"/>
      <c r="K54" s="329"/>
      <c r="L54" s="91"/>
      <c r="O54"/>
      <c r="P54"/>
    </row>
    <row r="55" spans="1:16" ht="13.5" customHeight="1">
      <c r="A55" s="322"/>
      <c r="B55" s="351"/>
      <c r="C55" s="80"/>
      <c r="D55" s="355" t="s">
        <v>59</v>
      </c>
      <c r="E55" s="323"/>
      <c r="F55" s="323"/>
      <c r="G55" s="90">
        <v>8</v>
      </c>
      <c r="H55" s="327"/>
      <c r="I55" s="328"/>
      <c r="J55" s="328"/>
      <c r="K55" s="329"/>
      <c r="L55" s="91"/>
      <c r="O55"/>
      <c r="P55"/>
    </row>
    <row r="56" spans="1:16" ht="13.5" customHeight="1">
      <c r="A56" s="324"/>
      <c r="B56" s="326"/>
      <c r="C56" s="83"/>
      <c r="D56" s="354" t="s">
        <v>60</v>
      </c>
      <c r="E56" s="354"/>
      <c r="F56" s="355"/>
      <c r="G56" s="217">
        <v>2</v>
      </c>
      <c r="H56" s="327"/>
      <c r="I56" s="328"/>
      <c r="J56" s="328"/>
      <c r="K56" s="329"/>
      <c r="L56" s="95"/>
      <c r="O56"/>
      <c r="P56"/>
    </row>
    <row r="57" spans="1:16" ht="13.5" customHeight="1">
      <c r="A57" s="322"/>
      <c r="B57" s="351"/>
      <c r="C57" s="83"/>
      <c r="D57" s="354"/>
      <c r="E57" s="354"/>
      <c r="F57" s="355"/>
      <c r="G57" s="217"/>
      <c r="H57" s="327"/>
      <c r="I57" s="328"/>
      <c r="J57" s="328"/>
      <c r="K57" s="329"/>
      <c r="L57" s="95"/>
      <c r="O57"/>
      <c r="P57"/>
    </row>
    <row r="58" spans="1:16" ht="13.5" customHeight="1">
      <c r="A58" s="323"/>
      <c r="B58" s="351"/>
      <c r="C58" s="80"/>
      <c r="D58" s="355"/>
      <c r="E58" s="323"/>
      <c r="F58" s="323"/>
      <c r="G58" s="90"/>
      <c r="H58" s="327"/>
      <c r="I58" s="328"/>
      <c r="J58" s="328"/>
      <c r="K58" s="329"/>
      <c r="L58" s="91"/>
      <c r="O58"/>
      <c r="P58"/>
    </row>
    <row r="59" spans="1:16" ht="13.5" thickBot="1">
      <c r="A59" s="360"/>
      <c r="B59" s="361"/>
      <c r="C59" s="96"/>
      <c r="D59" s="443"/>
      <c r="E59" s="362"/>
      <c r="F59" s="362"/>
      <c r="G59" s="97"/>
      <c r="H59" s="447"/>
      <c r="I59" s="448"/>
      <c r="J59" s="448"/>
      <c r="K59" s="448"/>
      <c r="L59" s="250"/>
      <c r="O59"/>
      <c r="P59"/>
    </row>
    <row r="60" spans="1:16" ht="13.5" thickBot="1">
      <c r="A60" s="334" t="s">
        <v>8</v>
      </c>
      <c r="B60" s="365"/>
      <c r="C60" s="99">
        <f>SUM(C52:C59)</f>
        <v>30</v>
      </c>
      <c r="D60" s="335" t="s">
        <v>8</v>
      </c>
      <c r="E60" s="367"/>
      <c r="F60" s="367"/>
      <c r="G60" s="99">
        <f>SUM(G52:G59)</f>
        <v>37</v>
      </c>
      <c r="H60" s="338" t="s">
        <v>8</v>
      </c>
      <c r="I60" s="339"/>
      <c r="J60" s="339"/>
      <c r="K60" s="339"/>
      <c r="L60" s="85">
        <f>SUM(L52:L59)</f>
        <v>40</v>
      </c>
      <c r="M60" s="86"/>
      <c r="N60" s="86"/>
      <c r="O60"/>
      <c r="P60"/>
    </row>
    <row r="61" spans="1:14" s="1" customFormat="1" ht="12.75">
      <c r="A61" s="100"/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</row>
    <row r="62" spans="1:14" s="1" customFormat="1" ht="13.5" thickBot="1">
      <c r="A62" s="100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200" t="s">
        <v>475</v>
      </c>
      <c r="M62" s="100"/>
      <c r="N62" s="100"/>
    </row>
    <row r="63" spans="1:14" s="1" customFormat="1" ht="26.25" customHeight="1" thickBot="1">
      <c r="A63" s="368" t="s">
        <v>469</v>
      </c>
      <c r="B63" s="369"/>
      <c r="C63" s="369"/>
      <c r="D63" s="369"/>
      <c r="E63" s="370"/>
      <c r="F63" s="371" t="s">
        <v>468</v>
      </c>
      <c r="G63" s="372"/>
      <c r="H63" s="372"/>
      <c r="I63" s="372"/>
      <c r="J63" s="372"/>
      <c r="K63" s="372"/>
      <c r="L63" s="373"/>
      <c r="M63" s="100"/>
      <c r="N63" s="100"/>
    </row>
    <row r="64" spans="1:14" s="1" customFormat="1" ht="14.25" customHeight="1" thickBot="1">
      <c r="A64" s="181" t="s">
        <v>97</v>
      </c>
      <c r="B64" s="182" t="s">
        <v>466</v>
      </c>
      <c r="C64" s="294" t="s">
        <v>98</v>
      </c>
      <c r="D64" s="294"/>
      <c r="E64" s="183" t="s">
        <v>467</v>
      </c>
      <c r="F64" s="295" t="s">
        <v>97</v>
      </c>
      <c r="G64" s="296"/>
      <c r="H64" s="182" t="s">
        <v>466</v>
      </c>
      <c r="I64" s="294" t="s">
        <v>98</v>
      </c>
      <c r="J64" s="294"/>
      <c r="K64" s="294"/>
      <c r="L64" s="184" t="s">
        <v>467</v>
      </c>
      <c r="M64" s="100"/>
      <c r="N64" s="100"/>
    </row>
    <row r="65" spans="1:14" s="1" customFormat="1" ht="12.75">
      <c r="A65" s="185" t="s">
        <v>473</v>
      </c>
      <c r="B65" s="179">
        <v>0</v>
      </c>
      <c r="C65" s="286" t="s">
        <v>488</v>
      </c>
      <c r="D65" s="286"/>
      <c r="E65" s="186">
        <v>13</v>
      </c>
      <c r="F65" s="284" t="s">
        <v>473</v>
      </c>
      <c r="G65" s="285"/>
      <c r="H65" s="179">
        <v>0</v>
      </c>
      <c r="I65" s="286" t="s">
        <v>488</v>
      </c>
      <c r="J65" s="285"/>
      <c r="K65" s="285"/>
      <c r="L65" s="186">
        <v>14</v>
      </c>
      <c r="M65" s="100"/>
      <c r="N65" s="100"/>
    </row>
    <row r="66" spans="1:14" s="1" customFormat="1" ht="12.75">
      <c r="A66" s="187" t="s">
        <v>471</v>
      </c>
      <c r="B66" s="180">
        <v>0</v>
      </c>
      <c r="C66" s="289" t="s">
        <v>472</v>
      </c>
      <c r="D66" s="289"/>
      <c r="E66" s="188">
        <v>0</v>
      </c>
      <c r="F66" s="291" t="s">
        <v>474</v>
      </c>
      <c r="G66" s="290"/>
      <c r="H66" s="180">
        <v>14</v>
      </c>
      <c r="I66" s="289"/>
      <c r="J66" s="290"/>
      <c r="K66" s="290"/>
      <c r="L66" s="188"/>
      <c r="M66" s="100"/>
      <c r="N66" s="100"/>
    </row>
    <row r="67" spans="1:14" s="1" customFormat="1" ht="12.75">
      <c r="A67" s="187" t="s">
        <v>472</v>
      </c>
      <c r="B67" s="180">
        <v>13</v>
      </c>
      <c r="C67" s="289"/>
      <c r="D67" s="289"/>
      <c r="E67" s="188"/>
      <c r="F67" s="291"/>
      <c r="G67" s="290"/>
      <c r="H67" s="180"/>
      <c r="I67" s="289"/>
      <c r="J67" s="290"/>
      <c r="K67" s="290"/>
      <c r="L67" s="188"/>
      <c r="M67" s="100"/>
      <c r="N67" s="100"/>
    </row>
    <row r="68" spans="1:14" s="1" customFormat="1" ht="13.5" thickBot="1">
      <c r="A68" s="196"/>
      <c r="B68" s="195"/>
      <c r="C68" s="297"/>
      <c r="D68" s="297"/>
      <c r="E68" s="197"/>
      <c r="F68" s="423"/>
      <c r="G68" s="424"/>
      <c r="H68" s="195"/>
      <c r="I68" s="297"/>
      <c r="J68" s="424"/>
      <c r="K68" s="424"/>
      <c r="L68" s="197"/>
      <c r="M68" s="100"/>
      <c r="N68" s="100"/>
    </row>
    <row r="69" spans="1:14" s="1" customFormat="1" ht="13.5" thickBot="1">
      <c r="A69" s="241" t="s">
        <v>8</v>
      </c>
      <c r="B69" s="242">
        <f>SUM(B65:B68)</f>
        <v>13</v>
      </c>
      <c r="C69" s="283" t="s">
        <v>8</v>
      </c>
      <c r="D69" s="283"/>
      <c r="E69" s="199">
        <f>SUM(E65:E68)</f>
        <v>13</v>
      </c>
      <c r="F69" s="444" t="s">
        <v>8</v>
      </c>
      <c r="G69" s="428"/>
      <c r="H69" s="194">
        <f>SUM(H65:H68)</f>
        <v>14</v>
      </c>
      <c r="I69" s="283" t="s">
        <v>8</v>
      </c>
      <c r="J69" s="428"/>
      <c r="K69" s="428"/>
      <c r="L69" s="199">
        <f>SUM(L65:L68)</f>
        <v>14</v>
      </c>
      <c r="M69" s="100"/>
      <c r="N69" s="100"/>
    </row>
    <row r="70" spans="1:14" s="1" customFormat="1" ht="13.5" thickBot="1">
      <c r="A70" s="243" t="s">
        <v>487</v>
      </c>
      <c r="B70" s="244">
        <f>B69-E69</f>
        <v>0</v>
      </c>
      <c r="C70" s="100"/>
      <c r="D70" s="100"/>
      <c r="E70" s="100"/>
      <c r="F70" s="287" t="s">
        <v>487</v>
      </c>
      <c r="G70" s="288"/>
      <c r="H70" s="245">
        <f>H69-L69</f>
        <v>0</v>
      </c>
      <c r="I70" s="100"/>
      <c r="J70" s="100"/>
      <c r="K70" s="100"/>
      <c r="L70" s="100"/>
      <c r="M70" s="100"/>
      <c r="N70" s="100"/>
    </row>
    <row r="72" spans="1:12" s="1" customFormat="1" ht="13.5" thickBot="1">
      <c r="A72" s="101"/>
      <c r="B72" s="102"/>
      <c r="C72" s="102"/>
      <c r="D72" s="102"/>
      <c r="E72" s="2"/>
      <c r="F72" s="7"/>
      <c r="G72" s="7"/>
      <c r="H72" s="101"/>
      <c r="I72" s="102"/>
      <c r="J72" s="102"/>
      <c r="K72" s="102"/>
      <c r="L72" s="2"/>
    </row>
    <row r="73" spans="1:16" ht="12.75">
      <c r="A73" s="387" t="s">
        <v>87</v>
      </c>
      <c r="B73" s="389" t="s">
        <v>88</v>
      </c>
      <c r="C73" s="436" t="s">
        <v>478</v>
      </c>
      <c r="D73" s="437"/>
      <c r="E73" s="437"/>
      <c r="F73" s="437"/>
      <c r="G73" s="437"/>
      <c r="H73" s="437"/>
      <c r="I73" s="438"/>
      <c r="J73" s="416" t="s">
        <v>89</v>
      </c>
      <c r="K73" s="214"/>
      <c r="L73" s="432" t="s">
        <v>61</v>
      </c>
      <c r="M73" s="433"/>
      <c r="N73" s="358">
        <v>2003</v>
      </c>
      <c r="O73" s="421">
        <v>2004</v>
      </c>
      <c r="P73"/>
    </row>
    <row r="74" spans="1:16" ht="13.5" thickBot="1">
      <c r="A74" s="388"/>
      <c r="B74" s="390"/>
      <c r="C74" s="419" t="s">
        <v>90</v>
      </c>
      <c r="D74" s="439" t="s">
        <v>91</v>
      </c>
      <c r="E74" s="440"/>
      <c r="F74" s="440"/>
      <c r="G74" s="440"/>
      <c r="H74" s="440"/>
      <c r="I74" s="441"/>
      <c r="J74" s="417"/>
      <c r="K74" s="215"/>
      <c r="L74" s="434"/>
      <c r="M74" s="435"/>
      <c r="N74" s="359"/>
      <c r="O74" s="422"/>
      <c r="P74"/>
    </row>
    <row r="75" spans="1:16" ht="13.5" thickBot="1">
      <c r="A75" s="320"/>
      <c r="B75" s="391"/>
      <c r="C75" s="420"/>
      <c r="D75" s="131">
        <v>1</v>
      </c>
      <c r="E75" s="131">
        <v>2</v>
      </c>
      <c r="F75" s="131">
        <v>3</v>
      </c>
      <c r="G75" s="131">
        <v>4</v>
      </c>
      <c r="H75" s="131">
        <v>5</v>
      </c>
      <c r="I75" s="211">
        <v>6</v>
      </c>
      <c r="J75" s="418"/>
      <c r="K75" s="216"/>
      <c r="L75" s="212" t="s">
        <v>62</v>
      </c>
      <c r="M75" s="213"/>
      <c r="N75" s="201">
        <v>0</v>
      </c>
      <c r="O75" s="202">
        <v>0</v>
      </c>
      <c r="P75"/>
    </row>
    <row r="76" spans="1:16" ht="13.5" thickBot="1">
      <c r="A76" s="132">
        <v>553</v>
      </c>
      <c r="B76" s="133">
        <v>104</v>
      </c>
      <c r="C76" s="207">
        <f>SUM(D76:I76)</f>
        <v>41</v>
      </c>
      <c r="D76" s="209">
        <v>38</v>
      </c>
      <c r="E76" s="209">
        <v>0</v>
      </c>
      <c r="F76" s="209">
        <v>0</v>
      </c>
      <c r="G76" s="209">
        <v>0</v>
      </c>
      <c r="H76" s="207">
        <v>3</v>
      </c>
      <c r="I76" s="210">
        <v>0</v>
      </c>
      <c r="J76" s="134">
        <f>SUM(A76-B76-C76)</f>
        <v>408</v>
      </c>
      <c r="K76" s="216"/>
      <c r="L76" s="412" t="s">
        <v>63</v>
      </c>
      <c r="M76" s="413"/>
      <c r="N76" s="103">
        <v>0</v>
      </c>
      <c r="O76" s="104">
        <v>0</v>
      </c>
      <c r="P76"/>
    </row>
    <row r="77" spans="1:15" s="1" customFormat="1" ht="13.5" thickBot="1">
      <c r="A77" s="101"/>
      <c r="B77" s="102"/>
      <c r="C77" s="102"/>
      <c r="D77" s="102"/>
      <c r="E77" s="2"/>
      <c r="F77" s="7"/>
      <c r="G77" s="7"/>
      <c r="H77" s="101"/>
      <c r="I77" s="102"/>
      <c r="J77" s="102"/>
      <c r="K77" s="102"/>
      <c r="L77" s="414" t="s">
        <v>479</v>
      </c>
      <c r="M77" s="415"/>
      <c r="N77" s="203">
        <v>0</v>
      </c>
      <c r="O77" s="204">
        <v>0</v>
      </c>
    </row>
    <row r="78" spans="1:12" s="1" customFormat="1" ht="12.75">
      <c r="A78" s="101"/>
      <c r="B78" s="102"/>
      <c r="C78" s="102"/>
      <c r="D78" s="102"/>
      <c r="E78" s="2"/>
      <c r="F78" s="7"/>
      <c r="G78" s="7"/>
      <c r="H78" s="101"/>
      <c r="I78" s="102"/>
      <c r="J78" s="102"/>
      <c r="K78" s="102"/>
      <c r="L78" s="2"/>
    </row>
    <row r="79" spans="1:12" s="1" customFormat="1" ht="13.5" thickBot="1">
      <c r="A79" s="101"/>
      <c r="B79" s="102"/>
      <c r="C79" s="102"/>
      <c r="D79" s="102"/>
      <c r="E79" s="2"/>
      <c r="F79" s="7"/>
      <c r="G79" s="7"/>
      <c r="H79" s="101"/>
      <c r="I79" s="102"/>
      <c r="J79" s="102"/>
      <c r="K79" s="102"/>
      <c r="L79" s="2"/>
    </row>
    <row r="80" spans="1:12" s="1" customFormat="1" ht="12.75">
      <c r="A80" s="404" t="s">
        <v>222</v>
      </c>
      <c r="B80" s="406" t="s">
        <v>92</v>
      </c>
      <c r="C80" s="408" t="s">
        <v>93</v>
      </c>
      <c r="D80" s="409"/>
      <c r="E80" s="409"/>
      <c r="F80" s="400"/>
      <c r="G80" s="410" t="s">
        <v>94</v>
      </c>
      <c r="H80" s="392" t="s">
        <v>95</v>
      </c>
      <c r="I80" s="298" t="s">
        <v>224</v>
      </c>
      <c r="J80" s="356"/>
      <c r="K80" s="356"/>
      <c r="L80" s="357"/>
    </row>
    <row r="81" spans="1:12" s="1" customFormat="1" ht="18.75" thickBot="1">
      <c r="A81" s="405"/>
      <c r="B81" s="407"/>
      <c r="C81" s="135" t="s">
        <v>96</v>
      </c>
      <c r="D81" s="136" t="s">
        <v>97</v>
      </c>
      <c r="E81" s="136" t="s">
        <v>98</v>
      </c>
      <c r="F81" s="137" t="s">
        <v>99</v>
      </c>
      <c r="G81" s="411"/>
      <c r="H81" s="393"/>
      <c r="I81" s="226" t="s">
        <v>100</v>
      </c>
      <c r="J81" s="227" t="s">
        <v>97</v>
      </c>
      <c r="K81" s="227" t="s">
        <v>98</v>
      </c>
      <c r="L81" s="228" t="s">
        <v>225</v>
      </c>
    </row>
    <row r="82" spans="1:12" s="1" customFormat="1" ht="12.75">
      <c r="A82" s="138" t="s">
        <v>101</v>
      </c>
      <c r="B82" s="139">
        <v>0</v>
      </c>
      <c r="C82" s="140" t="s">
        <v>102</v>
      </c>
      <c r="D82" s="141" t="s">
        <v>102</v>
      </c>
      <c r="E82" s="141" t="s">
        <v>102</v>
      </c>
      <c r="F82" s="142" t="s">
        <v>102</v>
      </c>
      <c r="G82" s="143">
        <v>456.16</v>
      </c>
      <c r="H82" s="223" t="s">
        <v>102</v>
      </c>
      <c r="I82" s="229" t="s">
        <v>102</v>
      </c>
      <c r="J82" s="230" t="s">
        <v>102</v>
      </c>
      <c r="K82" s="230" t="s">
        <v>102</v>
      </c>
      <c r="L82" s="231" t="s">
        <v>102</v>
      </c>
    </row>
    <row r="83" spans="1:12" s="1" customFormat="1" ht="12.75">
      <c r="A83" s="145" t="s">
        <v>103</v>
      </c>
      <c r="B83" s="146">
        <v>0</v>
      </c>
      <c r="C83" s="147">
        <v>0</v>
      </c>
      <c r="D83" s="148">
        <v>0</v>
      </c>
      <c r="E83" s="148">
        <v>0</v>
      </c>
      <c r="F83" s="149">
        <v>0</v>
      </c>
      <c r="G83" s="150">
        <v>0</v>
      </c>
      <c r="H83" s="224">
        <f>+G83-F83</f>
        <v>0</v>
      </c>
      <c r="I83" s="147">
        <v>0</v>
      </c>
      <c r="J83" s="148">
        <v>4</v>
      </c>
      <c r="K83" s="148">
        <v>0</v>
      </c>
      <c r="L83" s="149">
        <f>+I83+J83-K83</f>
        <v>4</v>
      </c>
    </row>
    <row r="84" spans="1:12" s="1" customFormat="1" ht="12.75">
      <c r="A84" s="145" t="s">
        <v>104</v>
      </c>
      <c r="B84" s="146">
        <v>0</v>
      </c>
      <c r="C84" s="147">
        <v>0</v>
      </c>
      <c r="D84" s="148">
        <v>13</v>
      </c>
      <c r="E84" s="148">
        <v>13</v>
      </c>
      <c r="F84" s="149">
        <v>0</v>
      </c>
      <c r="G84" s="150">
        <v>0</v>
      </c>
      <c r="H84" s="224">
        <f>+G84-F84</f>
        <v>0</v>
      </c>
      <c r="I84" s="147">
        <v>0</v>
      </c>
      <c r="J84" s="148">
        <v>14</v>
      </c>
      <c r="K84" s="148">
        <v>14</v>
      </c>
      <c r="L84" s="149">
        <f>+I84+J84-K84</f>
        <v>0</v>
      </c>
    </row>
    <row r="85" spans="1:12" s="1" customFormat="1" ht="12.75">
      <c r="A85" s="145" t="s">
        <v>223</v>
      </c>
      <c r="B85" s="146">
        <v>0</v>
      </c>
      <c r="C85" s="147">
        <v>0</v>
      </c>
      <c r="D85" s="148">
        <v>175</v>
      </c>
      <c r="E85" s="148">
        <v>145</v>
      </c>
      <c r="F85" s="149">
        <v>30</v>
      </c>
      <c r="G85" s="150">
        <v>29.68</v>
      </c>
      <c r="H85" s="224">
        <f>+G85-F85</f>
        <v>-0.3200000000000003</v>
      </c>
      <c r="I85" s="232">
        <v>30</v>
      </c>
      <c r="J85" s="153">
        <v>41</v>
      </c>
      <c r="K85" s="153">
        <v>3</v>
      </c>
      <c r="L85" s="149">
        <f>+I85+J85-K85</f>
        <v>68</v>
      </c>
    </row>
    <row r="86" spans="1:12" s="1" customFormat="1" ht="12.75">
      <c r="A86" s="145" t="s">
        <v>105</v>
      </c>
      <c r="B86" s="146">
        <v>0</v>
      </c>
      <c r="C86" s="171" t="s">
        <v>102</v>
      </c>
      <c r="D86" s="141" t="s">
        <v>102</v>
      </c>
      <c r="E86" s="172" t="s">
        <v>102</v>
      </c>
      <c r="F86" s="173" t="s">
        <v>102</v>
      </c>
      <c r="G86" s="150">
        <v>426.48</v>
      </c>
      <c r="H86" s="171" t="s">
        <v>102</v>
      </c>
      <c r="I86" s="140" t="s">
        <v>102</v>
      </c>
      <c r="J86" s="141" t="s">
        <v>102</v>
      </c>
      <c r="K86" s="141" t="s">
        <v>102</v>
      </c>
      <c r="L86" s="233">
        <v>0</v>
      </c>
    </row>
    <row r="87" spans="1:12" s="1" customFormat="1" ht="13.5" thickBot="1">
      <c r="A87" s="154" t="s">
        <v>106</v>
      </c>
      <c r="B87" s="155">
        <v>0</v>
      </c>
      <c r="C87" s="156">
        <v>0</v>
      </c>
      <c r="D87" s="157">
        <v>54</v>
      </c>
      <c r="E87" s="157">
        <v>42</v>
      </c>
      <c r="F87" s="158">
        <v>12</v>
      </c>
      <c r="G87" s="159">
        <v>11.74</v>
      </c>
      <c r="H87" s="225">
        <f>+G87-F87</f>
        <v>-0.2599999999999998</v>
      </c>
      <c r="I87" s="156">
        <v>12</v>
      </c>
      <c r="J87" s="157">
        <v>48</v>
      </c>
      <c r="K87" s="157">
        <v>48</v>
      </c>
      <c r="L87" s="158">
        <f>+I87+J87-K87</f>
        <v>12</v>
      </c>
    </row>
    <row r="88" spans="1:12" s="1" customFormat="1" ht="12.75">
      <c r="A88" s="101"/>
      <c r="B88" s="102"/>
      <c r="C88" s="102"/>
      <c r="D88" s="102"/>
      <c r="E88" s="2"/>
      <c r="F88" s="7"/>
      <c r="G88" s="7"/>
      <c r="H88" s="101"/>
      <c r="I88" s="102"/>
      <c r="J88" s="102"/>
      <c r="K88" s="102"/>
      <c r="L88" s="2"/>
    </row>
    <row r="89" spans="1:12" s="1" customFormat="1" ht="12.75">
      <c r="A89" s="101"/>
      <c r="B89" s="102"/>
      <c r="C89" s="102"/>
      <c r="D89" s="102"/>
      <c r="E89" s="2"/>
      <c r="F89" s="7"/>
      <c r="G89" s="7"/>
      <c r="H89" s="101"/>
      <c r="I89" s="102"/>
      <c r="J89" s="102"/>
      <c r="K89" s="102"/>
      <c r="L89" s="2"/>
    </row>
    <row r="90" ht="13.5" thickBot="1"/>
    <row r="91" spans="1:12" ht="12.75">
      <c r="A91" s="401" t="s">
        <v>107</v>
      </c>
      <c r="B91" s="341" t="s">
        <v>8</v>
      </c>
      <c r="C91" s="341" t="s">
        <v>108</v>
      </c>
      <c r="D91" s="383"/>
      <c r="E91" s="383"/>
      <c r="F91" s="383"/>
      <c r="G91" s="383"/>
      <c r="H91" s="384"/>
      <c r="I91" s="105"/>
      <c r="J91" s="374" t="s">
        <v>64</v>
      </c>
      <c r="K91" s="319"/>
      <c r="L91" s="375"/>
    </row>
    <row r="92" spans="1:12" ht="13.5" thickBot="1">
      <c r="A92" s="402"/>
      <c r="B92" s="403"/>
      <c r="C92" s="161" t="s">
        <v>109</v>
      </c>
      <c r="D92" s="162" t="s">
        <v>110</v>
      </c>
      <c r="E92" s="162" t="s">
        <v>111</v>
      </c>
      <c r="F92" s="162" t="s">
        <v>112</v>
      </c>
      <c r="G92" s="163" t="s">
        <v>113</v>
      </c>
      <c r="H92" s="164" t="s">
        <v>90</v>
      </c>
      <c r="I92" s="105"/>
      <c r="J92" s="106"/>
      <c r="K92" s="107" t="s">
        <v>65</v>
      </c>
      <c r="L92" s="108" t="s">
        <v>66</v>
      </c>
    </row>
    <row r="93" spans="1:12" ht="12.75">
      <c r="A93" s="165" t="s">
        <v>114</v>
      </c>
      <c r="B93" s="146">
        <v>0</v>
      </c>
      <c r="C93" s="148"/>
      <c r="D93" s="148"/>
      <c r="E93" s="148"/>
      <c r="F93" s="148"/>
      <c r="G93" s="146"/>
      <c r="H93" s="149">
        <f>SUM(C93:G93)</f>
        <v>0</v>
      </c>
      <c r="I93" s="105"/>
      <c r="J93" s="109">
        <v>2004</v>
      </c>
      <c r="K93" s="110">
        <v>2409</v>
      </c>
      <c r="L93" s="111">
        <f>+G27</f>
        <v>2409</v>
      </c>
    </row>
    <row r="94" spans="1:12" ht="13.5" thickBot="1">
      <c r="A94" s="166" t="s">
        <v>115</v>
      </c>
      <c r="B94" s="155">
        <v>0</v>
      </c>
      <c r="C94" s="157"/>
      <c r="D94" s="157"/>
      <c r="E94" s="157"/>
      <c r="F94" s="157"/>
      <c r="G94" s="155"/>
      <c r="H94" s="158">
        <f>SUM(C94:G94)</f>
        <v>0</v>
      </c>
      <c r="I94" s="105"/>
      <c r="J94" s="112">
        <v>2005</v>
      </c>
      <c r="K94" s="113">
        <f>+L27</f>
        <v>2420</v>
      </c>
      <c r="L94" s="114"/>
    </row>
    <row r="95" ht="12.75" customHeight="1"/>
    <row r="96" ht="13.5" thickBot="1"/>
    <row r="97" spans="1:10" ht="21" customHeight="1">
      <c r="A97" s="376" t="s">
        <v>67</v>
      </c>
      <c r="B97" s="378" t="s">
        <v>68</v>
      </c>
      <c r="C97" s="379"/>
      <c r="D97" s="380"/>
      <c r="E97" s="378" t="s">
        <v>69</v>
      </c>
      <c r="F97" s="379"/>
      <c r="G97" s="381"/>
      <c r="H97" s="382" t="s">
        <v>70</v>
      </c>
      <c r="I97" s="379"/>
      <c r="J97" s="381"/>
    </row>
    <row r="98" spans="1:10" ht="12.75">
      <c r="A98" s="377"/>
      <c r="B98" s="115">
        <v>2003</v>
      </c>
      <c r="C98" s="115">
        <v>2004</v>
      </c>
      <c r="D98" s="115" t="s">
        <v>71</v>
      </c>
      <c r="E98" s="115">
        <v>2003</v>
      </c>
      <c r="F98" s="115">
        <v>2004</v>
      </c>
      <c r="G98" s="116" t="s">
        <v>71</v>
      </c>
      <c r="H98" s="117">
        <v>2003</v>
      </c>
      <c r="I98" s="115">
        <v>2004</v>
      </c>
      <c r="J98" s="116" t="s">
        <v>71</v>
      </c>
    </row>
    <row r="99" spans="1:10" ht="18.75">
      <c r="A99" s="118" t="s">
        <v>72</v>
      </c>
      <c r="B99" s="119">
        <v>0.8</v>
      </c>
      <c r="C99" s="119">
        <v>0.8</v>
      </c>
      <c r="D99" s="119">
        <f>+C99-B99</f>
        <v>0</v>
      </c>
      <c r="E99" s="119">
        <v>0.8</v>
      </c>
      <c r="F99" s="119">
        <v>0.8</v>
      </c>
      <c r="G99" s="120">
        <f>+F99-E99</f>
        <v>0</v>
      </c>
      <c r="H99" s="121"/>
      <c r="I99" s="122">
        <v>14069</v>
      </c>
      <c r="J99" s="123">
        <f>+I99-H99</f>
        <v>14069</v>
      </c>
    </row>
    <row r="100" spans="1:10" ht="12.75">
      <c r="A100" s="118" t="s">
        <v>73</v>
      </c>
      <c r="B100" s="119">
        <v>1</v>
      </c>
      <c r="C100" s="119">
        <v>1</v>
      </c>
      <c r="D100" s="119">
        <f aca="true" t="shared" si="12" ref="D100:D108">+C100-B100</f>
        <v>0</v>
      </c>
      <c r="E100" s="119">
        <v>1</v>
      </c>
      <c r="F100" s="119">
        <v>1</v>
      </c>
      <c r="G100" s="120">
        <f aca="true" t="shared" si="13" ref="G100:G109">+F100-E100</f>
        <v>0</v>
      </c>
      <c r="H100" s="121"/>
      <c r="I100" s="124">
        <v>26330</v>
      </c>
      <c r="J100" s="123">
        <f aca="true" t="shared" si="14" ref="J100:J109">+I100-H100</f>
        <v>26330</v>
      </c>
    </row>
    <row r="101" spans="1:10" ht="12.75">
      <c r="A101" s="118" t="s">
        <v>74</v>
      </c>
      <c r="B101" s="119"/>
      <c r="C101" s="119"/>
      <c r="D101" s="119">
        <f t="shared" si="12"/>
        <v>0</v>
      </c>
      <c r="E101" s="119"/>
      <c r="F101" s="119"/>
      <c r="G101" s="120">
        <f t="shared" si="13"/>
        <v>0</v>
      </c>
      <c r="H101" s="121"/>
      <c r="I101" s="124"/>
      <c r="J101" s="123">
        <f t="shared" si="14"/>
        <v>0</v>
      </c>
    </row>
    <row r="102" spans="1:10" ht="12.75">
      <c r="A102" s="118" t="s">
        <v>75</v>
      </c>
      <c r="B102" s="119"/>
      <c r="C102" s="119"/>
      <c r="D102" s="119">
        <f t="shared" si="12"/>
        <v>0</v>
      </c>
      <c r="E102" s="119"/>
      <c r="F102" s="119"/>
      <c r="G102" s="120">
        <f t="shared" si="13"/>
        <v>0</v>
      </c>
      <c r="H102" s="121"/>
      <c r="I102" s="124"/>
      <c r="J102" s="123">
        <f t="shared" si="14"/>
        <v>0</v>
      </c>
    </row>
    <row r="103" spans="1:10" ht="12.75">
      <c r="A103" s="118" t="s">
        <v>76</v>
      </c>
      <c r="B103" s="119">
        <v>6.2</v>
      </c>
      <c r="C103" s="119">
        <v>6.2</v>
      </c>
      <c r="D103" s="119">
        <f t="shared" si="12"/>
        <v>0</v>
      </c>
      <c r="E103" s="119">
        <v>6.2</v>
      </c>
      <c r="F103" s="119">
        <v>6.2</v>
      </c>
      <c r="G103" s="120">
        <f t="shared" si="13"/>
        <v>0</v>
      </c>
      <c r="H103" s="121"/>
      <c r="I103" s="124">
        <v>20677</v>
      </c>
      <c r="J103" s="123">
        <f t="shared" si="14"/>
        <v>20677</v>
      </c>
    </row>
    <row r="104" spans="1:10" ht="12.75">
      <c r="A104" s="118" t="s">
        <v>77</v>
      </c>
      <c r="B104" s="119"/>
      <c r="C104" s="119"/>
      <c r="D104" s="119">
        <f t="shared" si="12"/>
        <v>0</v>
      </c>
      <c r="E104" s="119"/>
      <c r="F104" s="119"/>
      <c r="G104" s="120">
        <f t="shared" si="13"/>
        <v>0</v>
      </c>
      <c r="H104" s="121"/>
      <c r="I104" s="124"/>
      <c r="J104" s="123">
        <f t="shared" si="14"/>
        <v>0</v>
      </c>
    </row>
    <row r="105" spans="1:10" ht="12.75">
      <c r="A105" s="118" t="s">
        <v>78</v>
      </c>
      <c r="B105" s="119"/>
      <c r="C105" s="119"/>
      <c r="D105" s="119">
        <f t="shared" si="12"/>
        <v>0</v>
      </c>
      <c r="E105" s="119"/>
      <c r="F105" s="119"/>
      <c r="G105" s="120">
        <f t="shared" si="13"/>
        <v>0</v>
      </c>
      <c r="H105" s="121"/>
      <c r="I105" s="124"/>
      <c r="J105" s="123">
        <f t="shared" si="14"/>
        <v>0</v>
      </c>
    </row>
    <row r="106" spans="1:10" ht="12.75">
      <c r="A106" s="118" t="s">
        <v>79</v>
      </c>
      <c r="B106" s="119"/>
      <c r="C106" s="119"/>
      <c r="D106" s="119">
        <f t="shared" si="12"/>
        <v>0</v>
      </c>
      <c r="E106" s="119"/>
      <c r="F106" s="119"/>
      <c r="G106" s="120">
        <f t="shared" si="13"/>
        <v>0</v>
      </c>
      <c r="H106" s="121"/>
      <c r="I106" s="124"/>
      <c r="J106" s="123">
        <f t="shared" si="14"/>
        <v>0</v>
      </c>
    </row>
    <row r="107" spans="1:10" ht="12.75">
      <c r="A107" s="118" t="s">
        <v>80</v>
      </c>
      <c r="B107" s="119">
        <v>1.7</v>
      </c>
      <c r="C107" s="119">
        <v>1.7</v>
      </c>
      <c r="D107" s="119">
        <f t="shared" si="12"/>
        <v>0</v>
      </c>
      <c r="E107" s="119">
        <v>1.7</v>
      </c>
      <c r="F107" s="119">
        <v>1.7</v>
      </c>
      <c r="G107" s="120">
        <f t="shared" si="13"/>
        <v>0</v>
      </c>
      <c r="H107" s="121"/>
      <c r="I107" s="124">
        <v>16692</v>
      </c>
      <c r="J107" s="123">
        <f t="shared" si="14"/>
        <v>16692</v>
      </c>
    </row>
    <row r="108" spans="1:10" ht="12.75">
      <c r="A108" s="118" t="s">
        <v>81</v>
      </c>
      <c r="B108" s="119">
        <v>0.3</v>
      </c>
      <c r="C108" s="119">
        <v>0.3</v>
      </c>
      <c r="D108" s="119">
        <f t="shared" si="12"/>
        <v>0</v>
      </c>
      <c r="E108" s="119">
        <v>0.3</v>
      </c>
      <c r="F108" s="119">
        <v>0.3</v>
      </c>
      <c r="G108" s="120">
        <f t="shared" si="13"/>
        <v>0</v>
      </c>
      <c r="H108" s="121"/>
      <c r="I108" s="124">
        <v>8631</v>
      </c>
      <c r="J108" s="123">
        <f t="shared" si="14"/>
        <v>8631</v>
      </c>
    </row>
    <row r="109" spans="1:10" ht="13.5" thickBot="1">
      <c r="A109" s="125" t="s">
        <v>8</v>
      </c>
      <c r="B109" s="126">
        <v>10</v>
      </c>
      <c r="C109" s="126">
        <v>10</v>
      </c>
      <c r="D109" s="126">
        <v>0</v>
      </c>
      <c r="E109" s="126">
        <v>10</v>
      </c>
      <c r="F109" s="126">
        <v>10</v>
      </c>
      <c r="G109" s="127">
        <f t="shared" si="13"/>
        <v>0</v>
      </c>
      <c r="H109" s="128">
        <v>19067</v>
      </c>
      <c r="I109" s="129">
        <v>20075</v>
      </c>
      <c r="J109" s="130">
        <f t="shared" si="14"/>
        <v>1008</v>
      </c>
    </row>
    <row r="110" ht="13.5" thickBot="1"/>
    <row r="111" spans="1:16" ht="12.75">
      <c r="A111" s="394" t="s">
        <v>82</v>
      </c>
      <c r="B111" s="395"/>
      <c r="C111" s="396"/>
      <c r="D111" s="105"/>
      <c r="E111" s="394" t="s">
        <v>83</v>
      </c>
      <c r="F111" s="395"/>
      <c r="G111" s="396"/>
      <c r="H111"/>
      <c r="I111"/>
      <c r="J111"/>
      <c r="K111"/>
      <c r="L111"/>
      <c r="M111"/>
      <c r="N111"/>
      <c r="O111"/>
      <c r="P111"/>
    </row>
    <row r="112" spans="1:16" ht="13.5" thickBot="1">
      <c r="A112" s="106" t="s">
        <v>84</v>
      </c>
      <c r="B112" s="107" t="s">
        <v>85</v>
      </c>
      <c r="C112" s="108" t="s">
        <v>66</v>
      </c>
      <c r="D112" s="105"/>
      <c r="E112" s="106"/>
      <c r="F112" s="397" t="s">
        <v>86</v>
      </c>
      <c r="G112" s="398"/>
      <c r="H112"/>
      <c r="I112"/>
      <c r="J112"/>
      <c r="K112"/>
      <c r="L112"/>
      <c r="M112"/>
      <c r="N112"/>
      <c r="O112"/>
      <c r="P112"/>
    </row>
    <row r="113" spans="1:16" ht="12.75">
      <c r="A113" s="109">
        <v>2004</v>
      </c>
      <c r="B113" s="110">
        <v>10</v>
      </c>
      <c r="C113" s="111">
        <v>10</v>
      </c>
      <c r="D113" s="105"/>
      <c r="E113" s="109">
        <v>2004</v>
      </c>
      <c r="F113" s="399">
        <v>0</v>
      </c>
      <c r="G113" s="400"/>
      <c r="H113"/>
      <c r="I113"/>
      <c r="J113"/>
      <c r="K113"/>
      <c r="L113"/>
      <c r="M113"/>
      <c r="N113"/>
      <c r="O113"/>
      <c r="P113"/>
    </row>
    <row r="114" spans="1:16" ht="13.5" thickBot="1">
      <c r="A114" s="112">
        <v>2005</v>
      </c>
      <c r="B114" s="113">
        <v>10</v>
      </c>
      <c r="C114" s="168" t="s">
        <v>221</v>
      </c>
      <c r="D114" s="105"/>
      <c r="E114" s="112">
        <v>2005</v>
      </c>
      <c r="F114" s="385">
        <v>0</v>
      </c>
      <c r="G114" s="386"/>
      <c r="H114"/>
      <c r="I114"/>
      <c r="J114"/>
      <c r="K114"/>
      <c r="L114"/>
      <c r="M114"/>
      <c r="N114"/>
      <c r="O114"/>
      <c r="P114"/>
    </row>
  </sheetData>
  <mergeCells count="123">
    <mergeCell ref="O73:O74"/>
    <mergeCell ref="D74:I74"/>
    <mergeCell ref="L76:M76"/>
    <mergeCell ref="L77:M77"/>
    <mergeCell ref="N73:N74"/>
    <mergeCell ref="F114:G114"/>
    <mergeCell ref="A73:A75"/>
    <mergeCell ref="B73:B75"/>
    <mergeCell ref="C74:C75"/>
    <mergeCell ref="A91:A92"/>
    <mergeCell ref="B91:B92"/>
    <mergeCell ref="A111:C111"/>
    <mergeCell ref="E111:G111"/>
    <mergeCell ref="F112:G112"/>
    <mergeCell ref="F113:G113"/>
    <mergeCell ref="A3:A6"/>
    <mergeCell ref="B3:N3"/>
    <mergeCell ref="H4:I4"/>
    <mergeCell ref="M4:N4"/>
    <mergeCell ref="B36:D36"/>
    <mergeCell ref="E36:G36"/>
    <mergeCell ref="J36:L36"/>
    <mergeCell ref="B37:D37"/>
    <mergeCell ref="E37:G37"/>
    <mergeCell ref="H39:K40"/>
    <mergeCell ref="L39:L40"/>
    <mergeCell ref="A41:B41"/>
    <mergeCell ref="D41:F41"/>
    <mergeCell ref="H41:K41"/>
    <mergeCell ref="A39:B40"/>
    <mergeCell ref="C39:C40"/>
    <mergeCell ref="D39:F40"/>
    <mergeCell ref="G39:G40"/>
    <mergeCell ref="A42:B42"/>
    <mergeCell ref="D42:F42"/>
    <mergeCell ref="H42:K42"/>
    <mergeCell ref="A43:B43"/>
    <mergeCell ref="D43:F43"/>
    <mergeCell ref="H43:K43"/>
    <mergeCell ref="A44:B44"/>
    <mergeCell ref="D44:F44"/>
    <mergeCell ref="H44:K44"/>
    <mergeCell ref="A45:B45"/>
    <mergeCell ref="D45:F45"/>
    <mergeCell ref="H45:K45"/>
    <mergeCell ref="A46:B46"/>
    <mergeCell ref="D46:F46"/>
    <mergeCell ref="H46:K46"/>
    <mergeCell ref="A47:B47"/>
    <mergeCell ref="D47:F47"/>
    <mergeCell ref="H47:K47"/>
    <mergeCell ref="A48:B48"/>
    <mergeCell ref="D48:F48"/>
    <mergeCell ref="H48:K48"/>
    <mergeCell ref="A50:B51"/>
    <mergeCell ref="C50:C51"/>
    <mergeCell ref="D50:F51"/>
    <mergeCell ref="G50:G51"/>
    <mergeCell ref="H50:K51"/>
    <mergeCell ref="L50:L51"/>
    <mergeCell ref="A52:B52"/>
    <mergeCell ref="D52:F52"/>
    <mergeCell ref="H52:K52"/>
    <mergeCell ref="A53:B53"/>
    <mergeCell ref="D53:F53"/>
    <mergeCell ref="H53:K53"/>
    <mergeCell ref="A54:B54"/>
    <mergeCell ref="D54:F54"/>
    <mergeCell ref="H54:K54"/>
    <mergeCell ref="A55:B55"/>
    <mergeCell ref="D55:F55"/>
    <mergeCell ref="H55:K55"/>
    <mergeCell ref="A56:B56"/>
    <mergeCell ref="D56:F56"/>
    <mergeCell ref="H56:K56"/>
    <mergeCell ref="A57:B57"/>
    <mergeCell ref="D57:F57"/>
    <mergeCell ref="H57:K57"/>
    <mergeCell ref="A58:B58"/>
    <mergeCell ref="D58:F58"/>
    <mergeCell ref="H58:K58"/>
    <mergeCell ref="A59:B59"/>
    <mergeCell ref="D59:F59"/>
    <mergeCell ref="H59:K59"/>
    <mergeCell ref="A60:B60"/>
    <mergeCell ref="D60:F60"/>
    <mergeCell ref="H60:K60"/>
    <mergeCell ref="A97:A98"/>
    <mergeCell ref="B97:D97"/>
    <mergeCell ref="C91:H91"/>
    <mergeCell ref="A80:A81"/>
    <mergeCell ref="B80:B81"/>
    <mergeCell ref="C80:F80"/>
    <mergeCell ref="G80:G81"/>
    <mergeCell ref="H80:H81"/>
    <mergeCell ref="E97:G97"/>
    <mergeCell ref="H97:J97"/>
    <mergeCell ref="I80:L80"/>
    <mergeCell ref="J91:L91"/>
    <mergeCell ref="C73:I73"/>
    <mergeCell ref="J73:J75"/>
    <mergeCell ref="L73:M74"/>
    <mergeCell ref="A63:E63"/>
    <mergeCell ref="F63:L63"/>
    <mergeCell ref="C64:D64"/>
    <mergeCell ref="F64:G64"/>
    <mergeCell ref="I64:K64"/>
    <mergeCell ref="C65:D65"/>
    <mergeCell ref="F65:G65"/>
    <mergeCell ref="I65:K65"/>
    <mergeCell ref="C66:D66"/>
    <mergeCell ref="F66:G66"/>
    <mergeCell ref="I66:K66"/>
    <mergeCell ref="C67:D67"/>
    <mergeCell ref="F67:G67"/>
    <mergeCell ref="I67:K67"/>
    <mergeCell ref="C68:D68"/>
    <mergeCell ref="F68:G68"/>
    <mergeCell ref="I68:K68"/>
    <mergeCell ref="C69:D69"/>
    <mergeCell ref="F69:G69"/>
    <mergeCell ref="I69:K69"/>
    <mergeCell ref="F70:G70"/>
  </mergeCells>
  <printOptions/>
  <pageMargins left="0.15748031496062992" right="0.15748031496062992" top="0.5905511811023623" bottom="0.15748031496062992" header="0.35433070866141736" footer="0.15748031496062992"/>
  <pageSetup horizontalDpi="600" verticalDpi="600" orientation="portrait" paperSize="9" scale="64" r:id="rId1"/>
  <headerFooter alignWithMargins="0">
    <oddFooter>&amp;C&amp;P</oddFooter>
  </headerFooter>
  <rowBreaks count="1" manualBreakCount="1">
    <brk id="72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P111"/>
  <sheetViews>
    <sheetView view="pageBreakPreview" zoomScale="75" zoomScaleNormal="90" zoomScaleSheetLayoutView="75" workbookViewId="0" topLeftCell="A97">
      <selection activeCell="M2" sqref="M2"/>
    </sheetView>
  </sheetViews>
  <sheetFormatPr defaultColWidth="9.00390625" defaultRowHeight="12.75"/>
  <cols>
    <col min="1" max="1" width="28.125" style="10" customWidth="1"/>
    <col min="2" max="6" width="9.75390625" style="11" customWidth="1"/>
    <col min="7" max="7" width="11.00390625" style="11" customWidth="1"/>
    <col min="8" max="8" width="8.125" style="11" customWidth="1"/>
    <col min="9" max="9" width="8.875" style="10" customWidth="1"/>
    <col min="10" max="16" width="9.125" style="10" customWidth="1"/>
  </cols>
  <sheetData>
    <row r="1" spans="12:14" ht="15.75">
      <c r="L1" s="12"/>
      <c r="N1" s="13"/>
    </row>
    <row r="2" spans="1:14" ht="16.5" thickBot="1">
      <c r="A2" s="14"/>
      <c r="B2" s="15"/>
      <c r="C2" s="15"/>
      <c r="D2" s="15"/>
      <c r="E2" s="15"/>
      <c r="F2" s="15"/>
      <c r="G2" s="15"/>
      <c r="H2" s="15"/>
      <c r="L2" s="12"/>
      <c r="N2" s="13"/>
    </row>
    <row r="3" spans="1:14" ht="24" customHeight="1" thickBot="1">
      <c r="A3" s="282" t="s">
        <v>0</v>
      </c>
      <c r="B3" s="279" t="s">
        <v>419</v>
      </c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8"/>
    </row>
    <row r="4" spans="1:14" ht="12.75">
      <c r="A4" s="281"/>
      <c r="B4" s="16" t="s">
        <v>1</v>
      </c>
      <c r="C4" s="17"/>
      <c r="D4" s="18"/>
      <c r="E4" s="16" t="s">
        <v>2</v>
      </c>
      <c r="F4" s="17"/>
      <c r="G4" s="18"/>
      <c r="H4" s="298" t="s">
        <v>3</v>
      </c>
      <c r="I4" s="299"/>
      <c r="J4" s="17" t="s">
        <v>4</v>
      </c>
      <c r="K4" s="19"/>
      <c r="L4" s="18"/>
      <c r="M4" s="298" t="s">
        <v>5</v>
      </c>
      <c r="N4" s="300"/>
    </row>
    <row r="5" spans="1:14" ht="12.75">
      <c r="A5" s="281"/>
      <c r="B5" s="20" t="s">
        <v>6</v>
      </c>
      <c r="C5" s="21" t="s">
        <v>7</v>
      </c>
      <c r="D5" s="22" t="s">
        <v>8</v>
      </c>
      <c r="E5" s="20" t="s">
        <v>6</v>
      </c>
      <c r="F5" s="21" t="s">
        <v>7</v>
      </c>
      <c r="G5" s="22" t="s">
        <v>8</v>
      </c>
      <c r="H5" s="23" t="s">
        <v>8</v>
      </c>
      <c r="I5" s="23" t="s">
        <v>9</v>
      </c>
      <c r="J5" s="24" t="s">
        <v>6</v>
      </c>
      <c r="K5" s="21" t="s">
        <v>7</v>
      </c>
      <c r="L5" s="22" t="s">
        <v>8</v>
      </c>
      <c r="M5" s="23" t="s">
        <v>8</v>
      </c>
      <c r="N5" s="22" t="s">
        <v>9</v>
      </c>
    </row>
    <row r="6" spans="1:14" ht="13.5" thickBot="1">
      <c r="A6" s="278"/>
      <c r="B6" s="25" t="s">
        <v>10</v>
      </c>
      <c r="C6" s="26" t="s">
        <v>10</v>
      </c>
      <c r="D6" s="27"/>
      <c r="E6" s="25" t="s">
        <v>10</v>
      </c>
      <c r="F6" s="26" t="s">
        <v>10</v>
      </c>
      <c r="G6" s="27"/>
      <c r="H6" s="28" t="s">
        <v>11</v>
      </c>
      <c r="I6" s="29" t="s">
        <v>12</v>
      </c>
      <c r="J6" s="30" t="s">
        <v>10</v>
      </c>
      <c r="K6" s="26" t="s">
        <v>10</v>
      </c>
      <c r="L6" s="27"/>
      <c r="M6" s="28" t="s">
        <v>11</v>
      </c>
      <c r="N6" s="27" t="s">
        <v>12</v>
      </c>
    </row>
    <row r="7" spans="1:14" ht="13.5" customHeight="1" thickTop="1">
      <c r="A7" s="31" t="s">
        <v>13</v>
      </c>
      <c r="B7" s="32"/>
      <c r="C7" s="33"/>
      <c r="D7" s="34"/>
      <c r="E7" s="32"/>
      <c r="F7" s="33"/>
      <c r="G7" s="34"/>
      <c r="H7" s="35"/>
      <c r="I7" s="36"/>
      <c r="J7" s="37"/>
      <c r="K7" s="33"/>
      <c r="L7" s="38"/>
      <c r="M7" s="35"/>
      <c r="N7" s="39"/>
    </row>
    <row r="8" spans="1:14" ht="13.5" customHeight="1">
      <c r="A8" s="40" t="s">
        <v>14</v>
      </c>
      <c r="B8" s="41">
        <v>8511</v>
      </c>
      <c r="C8" s="42">
        <v>29</v>
      </c>
      <c r="D8" s="43">
        <v>8540</v>
      </c>
      <c r="E8" s="41">
        <v>8263</v>
      </c>
      <c r="F8" s="42">
        <v>360</v>
      </c>
      <c r="G8" s="43">
        <f>SUM(E8:F8)</f>
        <v>8623</v>
      </c>
      <c r="H8" s="44">
        <f>+G8-D8</f>
        <v>83</v>
      </c>
      <c r="I8" s="45">
        <f>+G8/D8</f>
        <v>1.009718969555035</v>
      </c>
      <c r="J8" s="46">
        <v>8200</v>
      </c>
      <c r="K8" s="42">
        <v>235</v>
      </c>
      <c r="L8" s="47">
        <f>SUM(J8:K8)</f>
        <v>8435</v>
      </c>
      <c r="M8" s="44">
        <f>+L8-G8</f>
        <v>-188</v>
      </c>
      <c r="N8" s="48">
        <f>+L8/G8</f>
        <v>0.9781978429780819</v>
      </c>
    </row>
    <row r="9" spans="1:14" ht="13.5" customHeight="1">
      <c r="A9" s="40" t="s">
        <v>15</v>
      </c>
      <c r="B9" s="41"/>
      <c r="C9" s="42"/>
      <c r="D9" s="43">
        <f aca="true" t="shared" si="0" ref="D9:D15">SUM(B9:C9)</f>
        <v>0</v>
      </c>
      <c r="E9" s="41"/>
      <c r="F9" s="42"/>
      <c r="G9" s="43">
        <f aca="true" t="shared" si="1" ref="G9:G15">SUM(E9:F9)</f>
        <v>0</v>
      </c>
      <c r="H9" s="44">
        <f aca="true" t="shared" si="2" ref="H9:H35">+G9-D9</f>
        <v>0</v>
      </c>
      <c r="I9" s="45"/>
      <c r="J9" s="46"/>
      <c r="K9" s="42"/>
      <c r="L9" s="47">
        <f aca="true" t="shared" si="3" ref="L9:L15">SUM(J9:K9)</f>
        <v>0</v>
      </c>
      <c r="M9" s="44">
        <f aca="true" t="shared" si="4" ref="M9:M35">+L9-G9</f>
        <v>0</v>
      </c>
      <c r="N9" s="48"/>
    </row>
    <row r="10" spans="1:14" ht="13.5" customHeight="1">
      <c r="A10" s="40" t="s">
        <v>16</v>
      </c>
      <c r="B10" s="41"/>
      <c r="C10" s="42"/>
      <c r="D10" s="43">
        <f t="shared" si="0"/>
        <v>0</v>
      </c>
      <c r="E10" s="41"/>
      <c r="F10" s="42"/>
      <c r="G10" s="43">
        <f t="shared" si="1"/>
        <v>0</v>
      </c>
      <c r="H10" s="44">
        <f t="shared" si="2"/>
        <v>0</v>
      </c>
      <c r="I10" s="45"/>
      <c r="J10" s="46"/>
      <c r="K10" s="42"/>
      <c r="L10" s="47">
        <f t="shared" si="3"/>
        <v>0</v>
      </c>
      <c r="M10" s="44">
        <f t="shared" si="4"/>
        <v>0</v>
      </c>
      <c r="N10" s="48"/>
    </row>
    <row r="11" spans="1:14" ht="13.5" customHeight="1">
      <c r="A11" s="40" t="s">
        <v>17</v>
      </c>
      <c r="B11" s="41">
        <v>316</v>
      </c>
      <c r="C11" s="42"/>
      <c r="D11" s="43">
        <f t="shared" si="0"/>
        <v>316</v>
      </c>
      <c r="E11" s="41">
        <v>338</v>
      </c>
      <c r="F11" s="42"/>
      <c r="G11" s="43">
        <f t="shared" si="1"/>
        <v>338</v>
      </c>
      <c r="H11" s="44">
        <f t="shared" si="2"/>
        <v>22</v>
      </c>
      <c r="I11" s="45">
        <f aca="true" t="shared" si="5" ref="I11:I35">+G11/D11</f>
        <v>1.0696202531645569</v>
      </c>
      <c r="J11" s="46"/>
      <c r="K11" s="42"/>
      <c r="L11" s="47">
        <f t="shared" si="3"/>
        <v>0</v>
      </c>
      <c r="M11" s="44">
        <f t="shared" si="4"/>
        <v>-338</v>
      </c>
      <c r="N11" s="48">
        <f aca="true" t="shared" si="6" ref="N11:N35">+L11/G11</f>
        <v>0</v>
      </c>
    </row>
    <row r="12" spans="1:14" ht="13.5" customHeight="1">
      <c r="A12" s="49" t="s">
        <v>18</v>
      </c>
      <c r="B12" s="41">
        <v>181</v>
      </c>
      <c r="C12" s="42"/>
      <c r="D12" s="43">
        <f t="shared" si="0"/>
        <v>181</v>
      </c>
      <c r="E12" s="41"/>
      <c r="F12" s="42"/>
      <c r="G12" s="43">
        <f t="shared" si="1"/>
        <v>0</v>
      </c>
      <c r="H12" s="44">
        <f t="shared" si="2"/>
        <v>-181</v>
      </c>
      <c r="I12" s="45">
        <f t="shared" si="5"/>
        <v>0</v>
      </c>
      <c r="J12" s="46"/>
      <c r="K12" s="42"/>
      <c r="L12" s="47">
        <f t="shared" si="3"/>
        <v>0</v>
      </c>
      <c r="M12" s="44">
        <f t="shared" si="4"/>
        <v>0</v>
      </c>
      <c r="N12" s="48"/>
    </row>
    <row r="13" spans="1:14" ht="13.5" customHeight="1">
      <c r="A13" s="49" t="s">
        <v>19</v>
      </c>
      <c r="B13" s="41"/>
      <c r="C13" s="42"/>
      <c r="D13" s="43">
        <f t="shared" si="0"/>
        <v>0</v>
      </c>
      <c r="E13" s="41"/>
      <c r="F13" s="42"/>
      <c r="G13" s="43">
        <f t="shared" si="1"/>
        <v>0</v>
      </c>
      <c r="H13" s="44">
        <f t="shared" si="2"/>
        <v>0</v>
      </c>
      <c r="I13" s="45"/>
      <c r="J13" s="46"/>
      <c r="K13" s="42"/>
      <c r="L13" s="47">
        <f t="shared" si="3"/>
        <v>0</v>
      </c>
      <c r="M13" s="44">
        <f t="shared" si="4"/>
        <v>0</v>
      </c>
      <c r="N13" s="48"/>
    </row>
    <row r="14" spans="1:14" ht="23.25" customHeight="1">
      <c r="A14" s="49" t="s">
        <v>20</v>
      </c>
      <c r="B14" s="41"/>
      <c r="C14" s="42"/>
      <c r="D14" s="43">
        <f t="shared" si="0"/>
        <v>0</v>
      </c>
      <c r="E14" s="41"/>
      <c r="F14" s="42"/>
      <c r="G14" s="43">
        <f t="shared" si="1"/>
        <v>0</v>
      </c>
      <c r="H14" s="44">
        <f t="shared" si="2"/>
        <v>0</v>
      </c>
      <c r="I14" s="45"/>
      <c r="J14" s="46"/>
      <c r="K14" s="42"/>
      <c r="L14" s="47">
        <f t="shared" si="3"/>
        <v>0</v>
      </c>
      <c r="M14" s="44">
        <f t="shared" si="4"/>
        <v>0</v>
      </c>
      <c r="N14" s="48"/>
    </row>
    <row r="15" spans="1:14" ht="13.5" customHeight="1" thickBot="1">
      <c r="A15" s="50" t="s">
        <v>21</v>
      </c>
      <c r="B15" s="51">
        <v>17166</v>
      </c>
      <c r="C15" s="52"/>
      <c r="D15" s="43">
        <f t="shared" si="0"/>
        <v>17166</v>
      </c>
      <c r="E15" s="51">
        <v>17830</v>
      </c>
      <c r="F15" s="52"/>
      <c r="G15" s="43">
        <f t="shared" si="1"/>
        <v>17830</v>
      </c>
      <c r="H15" s="53">
        <f t="shared" si="2"/>
        <v>664</v>
      </c>
      <c r="I15" s="54">
        <f t="shared" si="5"/>
        <v>1.0386811138296632</v>
      </c>
      <c r="J15" s="55">
        <v>18666</v>
      </c>
      <c r="K15" s="52"/>
      <c r="L15" s="47">
        <f t="shared" si="3"/>
        <v>18666</v>
      </c>
      <c r="M15" s="53">
        <f t="shared" si="4"/>
        <v>836</v>
      </c>
      <c r="N15" s="56">
        <f t="shared" si="6"/>
        <v>1.0468872686483455</v>
      </c>
    </row>
    <row r="16" spans="1:14" ht="13.5" customHeight="1" thickBot="1">
      <c r="A16" s="57" t="s">
        <v>22</v>
      </c>
      <c r="B16" s="58">
        <f aca="true" t="shared" si="7" ref="B16:G16">SUM(B7+B8+B9+B10+B11+B13+B15)</f>
        <v>25993</v>
      </c>
      <c r="C16" s="59">
        <f t="shared" si="7"/>
        <v>29</v>
      </c>
      <c r="D16" s="60">
        <f t="shared" si="7"/>
        <v>26022</v>
      </c>
      <c r="E16" s="58">
        <f t="shared" si="7"/>
        <v>26431</v>
      </c>
      <c r="F16" s="59">
        <f t="shared" si="7"/>
        <v>360</v>
      </c>
      <c r="G16" s="60">
        <f t="shared" si="7"/>
        <v>26791</v>
      </c>
      <c r="H16" s="61">
        <f t="shared" si="2"/>
        <v>769</v>
      </c>
      <c r="I16" s="62">
        <f t="shared" si="5"/>
        <v>1.0295519176081778</v>
      </c>
      <c r="J16" s="63">
        <f>SUM(J7+J8+J9+J10+J11+J13+J15)</f>
        <v>26866</v>
      </c>
      <c r="K16" s="59">
        <f>SUM(K7+K8+K9+K10+K11+K13+K15)</f>
        <v>235</v>
      </c>
      <c r="L16" s="60">
        <f>SUM(L7+L8+L9+L10+L11+L13+L15)</f>
        <v>27101</v>
      </c>
      <c r="M16" s="61">
        <f t="shared" si="4"/>
        <v>310</v>
      </c>
      <c r="N16" s="64">
        <f t="shared" si="6"/>
        <v>1.0115710499794708</v>
      </c>
    </row>
    <row r="17" spans="1:14" ht="13.5" customHeight="1">
      <c r="A17" s="65" t="s">
        <v>23</v>
      </c>
      <c r="B17" s="32">
        <v>5282</v>
      </c>
      <c r="C17" s="33">
        <v>16</v>
      </c>
      <c r="D17" s="43">
        <f aca="true" t="shared" si="8" ref="D17:D34">SUM(B17:C17)</f>
        <v>5298</v>
      </c>
      <c r="E17" s="32">
        <v>4152</v>
      </c>
      <c r="F17" s="33">
        <v>213</v>
      </c>
      <c r="G17" s="34">
        <f>SUM(E17:F17)</f>
        <v>4365</v>
      </c>
      <c r="H17" s="35">
        <f t="shared" si="2"/>
        <v>-933</v>
      </c>
      <c r="I17" s="66">
        <f t="shared" si="5"/>
        <v>0.8238958097395244</v>
      </c>
      <c r="J17" s="37">
        <v>4500</v>
      </c>
      <c r="K17" s="33"/>
      <c r="L17" s="38">
        <f>SUM(J17:K17)</f>
        <v>4500</v>
      </c>
      <c r="M17" s="35">
        <f t="shared" si="4"/>
        <v>135</v>
      </c>
      <c r="N17" s="67">
        <f t="shared" si="6"/>
        <v>1.0309278350515463</v>
      </c>
    </row>
    <row r="18" spans="1:14" ht="21" customHeight="1">
      <c r="A18" s="49" t="s">
        <v>24</v>
      </c>
      <c r="B18" s="32">
        <v>926</v>
      </c>
      <c r="C18" s="33"/>
      <c r="D18" s="43">
        <f t="shared" si="8"/>
        <v>926</v>
      </c>
      <c r="E18" s="32">
        <v>292</v>
      </c>
      <c r="F18" s="33"/>
      <c r="G18" s="34">
        <f aca="true" t="shared" si="9" ref="G18:G34">SUM(E18:F18)</f>
        <v>292</v>
      </c>
      <c r="H18" s="44">
        <f t="shared" si="2"/>
        <v>-634</v>
      </c>
      <c r="I18" s="45">
        <f t="shared" si="5"/>
        <v>0.31533477321814257</v>
      </c>
      <c r="J18" s="37">
        <v>300</v>
      </c>
      <c r="K18" s="33"/>
      <c r="L18" s="38">
        <f aca="true" t="shared" si="10" ref="L18:L34">SUM(J18:K18)</f>
        <v>300</v>
      </c>
      <c r="M18" s="44">
        <f t="shared" si="4"/>
        <v>8</v>
      </c>
      <c r="N18" s="48">
        <f t="shared" si="6"/>
        <v>1.0273972602739727</v>
      </c>
    </row>
    <row r="19" spans="1:14" ht="13.5" customHeight="1">
      <c r="A19" s="40" t="s">
        <v>25</v>
      </c>
      <c r="B19" s="41">
        <v>1513</v>
      </c>
      <c r="C19" s="42">
        <v>1</v>
      </c>
      <c r="D19" s="43">
        <f t="shared" si="8"/>
        <v>1514</v>
      </c>
      <c r="E19" s="41">
        <v>1492</v>
      </c>
      <c r="F19" s="42">
        <v>19</v>
      </c>
      <c r="G19" s="34">
        <f t="shared" si="9"/>
        <v>1511</v>
      </c>
      <c r="H19" s="44">
        <f t="shared" si="2"/>
        <v>-3</v>
      </c>
      <c r="I19" s="45">
        <f t="shared" si="5"/>
        <v>0.9980184940554822</v>
      </c>
      <c r="J19" s="46">
        <v>1710</v>
      </c>
      <c r="K19" s="42"/>
      <c r="L19" s="38">
        <v>1710</v>
      </c>
      <c r="M19" s="44">
        <f t="shared" si="4"/>
        <v>199</v>
      </c>
      <c r="N19" s="48">
        <f t="shared" si="6"/>
        <v>1.1317008603573793</v>
      </c>
    </row>
    <row r="20" spans="1:14" ht="13.5" customHeight="1">
      <c r="A20" s="49" t="s">
        <v>26</v>
      </c>
      <c r="B20" s="41"/>
      <c r="C20" s="42"/>
      <c r="D20" s="43">
        <f t="shared" si="8"/>
        <v>0</v>
      </c>
      <c r="E20" s="41"/>
      <c r="F20" s="42"/>
      <c r="G20" s="34">
        <f t="shared" si="9"/>
        <v>0</v>
      </c>
      <c r="H20" s="44">
        <f t="shared" si="2"/>
        <v>0</v>
      </c>
      <c r="I20" s="45"/>
      <c r="J20" s="46"/>
      <c r="K20" s="42"/>
      <c r="L20" s="38">
        <f t="shared" si="10"/>
        <v>0</v>
      </c>
      <c r="M20" s="44">
        <f t="shared" si="4"/>
        <v>0</v>
      </c>
      <c r="N20" s="48"/>
    </row>
    <row r="21" spans="1:14" ht="13.5" customHeight="1">
      <c r="A21" s="40" t="s">
        <v>27</v>
      </c>
      <c r="B21" s="41"/>
      <c r="C21" s="42"/>
      <c r="D21" s="43">
        <f t="shared" si="8"/>
        <v>0</v>
      </c>
      <c r="E21" s="41"/>
      <c r="F21" s="42"/>
      <c r="G21" s="34">
        <f t="shared" si="9"/>
        <v>0</v>
      </c>
      <c r="H21" s="44">
        <f t="shared" si="2"/>
        <v>0</v>
      </c>
      <c r="I21" s="45"/>
      <c r="J21" s="46"/>
      <c r="K21" s="42"/>
      <c r="L21" s="38">
        <f t="shared" si="10"/>
        <v>0</v>
      </c>
      <c r="M21" s="44">
        <f t="shared" si="4"/>
        <v>0</v>
      </c>
      <c r="N21" s="48"/>
    </row>
    <row r="22" spans="1:14" ht="13.5" customHeight="1">
      <c r="A22" s="40" t="s">
        <v>28</v>
      </c>
      <c r="B22" s="46">
        <v>1284</v>
      </c>
      <c r="C22" s="42"/>
      <c r="D22" s="43">
        <f t="shared" si="8"/>
        <v>1284</v>
      </c>
      <c r="E22" s="46">
        <v>1692</v>
      </c>
      <c r="F22" s="42">
        <v>4</v>
      </c>
      <c r="G22" s="34">
        <f t="shared" si="9"/>
        <v>1696</v>
      </c>
      <c r="H22" s="44">
        <f t="shared" si="2"/>
        <v>412</v>
      </c>
      <c r="I22" s="45">
        <f t="shared" si="5"/>
        <v>1.320872274143302</v>
      </c>
      <c r="J22" s="46">
        <v>1250</v>
      </c>
      <c r="K22" s="42"/>
      <c r="L22" s="38">
        <f t="shared" si="10"/>
        <v>1250</v>
      </c>
      <c r="M22" s="44">
        <f t="shared" si="4"/>
        <v>-446</v>
      </c>
      <c r="N22" s="48">
        <f t="shared" si="6"/>
        <v>0.7370283018867925</v>
      </c>
    </row>
    <row r="23" spans="1:14" ht="13.5" customHeight="1">
      <c r="A23" s="49" t="s">
        <v>29</v>
      </c>
      <c r="B23" s="41">
        <v>511</v>
      </c>
      <c r="C23" s="42"/>
      <c r="D23" s="43">
        <f t="shared" si="8"/>
        <v>511</v>
      </c>
      <c r="E23" s="41">
        <v>448</v>
      </c>
      <c r="F23" s="42">
        <v>4</v>
      </c>
      <c r="G23" s="34">
        <f t="shared" si="9"/>
        <v>452</v>
      </c>
      <c r="H23" s="44">
        <f t="shared" si="2"/>
        <v>-59</v>
      </c>
      <c r="I23" s="45">
        <f t="shared" si="5"/>
        <v>0.8845401174168297</v>
      </c>
      <c r="J23" s="68">
        <v>450</v>
      </c>
      <c r="K23" s="42"/>
      <c r="L23" s="38">
        <f t="shared" si="10"/>
        <v>450</v>
      </c>
      <c r="M23" s="44">
        <f t="shared" si="4"/>
        <v>-2</v>
      </c>
      <c r="N23" s="48">
        <f t="shared" si="6"/>
        <v>0.995575221238938</v>
      </c>
    </row>
    <row r="24" spans="1:14" ht="13.5" customHeight="1">
      <c r="A24" s="40" t="s">
        <v>30</v>
      </c>
      <c r="B24" s="41">
        <v>773</v>
      </c>
      <c r="C24" s="42"/>
      <c r="D24" s="43">
        <f t="shared" si="8"/>
        <v>773</v>
      </c>
      <c r="E24" s="41">
        <v>1244</v>
      </c>
      <c r="F24" s="42"/>
      <c r="G24" s="34">
        <f t="shared" si="9"/>
        <v>1244</v>
      </c>
      <c r="H24" s="44">
        <f t="shared" si="2"/>
        <v>471</v>
      </c>
      <c r="I24" s="45">
        <f t="shared" si="5"/>
        <v>1.6093143596377748</v>
      </c>
      <c r="J24" s="68">
        <v>800</v>
      </c>
      <c r="K24" s="42"/>
      <c r="L24" s="38">
        <f t="shared" si="10"/>
        <v>800</v>
      </c>
      <c r="M24" s="44">
        <f t="shared" si="4"/>
        <v>-444</v>
      </c>
      <c r="N24" s="48">
        <f t="shared" si="6"/>
        <v>0.6430868167202572</v>
      </c>
    </row>
    <row r="25" spans="1:14" ht="13.5" customHeight="1">
      <c r="A25" s="69" t="s">
        <v>31</v>
      </c>
      <c r="B25" s="46">
        <v>16897</v>
      </c>
      <c r="C25" s="42">
        <v>6</v>
      </c>
      <c r="D25" s="43">
        <f t="shared" si="8"/>
        <v>16903</v>
      </c>
      <c r="E25" s="46">
        <v>17676</v>
      </c>
      <c r="F25" s="42">
        <v>80</v>
      </c>
      <c r="G25" s="34">
        <f t="shared" si="9"/>
        <v>17756</v>
      </c>
      <c r="H25" s="44">
        <f t="shared" si="2"/>
        <v>853</v>
      </c>
      <c r="I25" s="45">
        <f t="shared" si="5"/>
        <v>1.0504644146009585</v>
      </c>
      <c r="J25" s="46">
        <v>18066</v>
      </c>
      <c r="K25" s="42"/>
      <c r="L25" s="38">
        <f t="shared" si="10"/>
        <v>18066</v>
      </c>
      <c r="M25" s="44">
        <f t="shared" si="4"/>
        <v>310</v>
      </c>
      <c r="N25" s="48">
        <f t="shared" si="6"/>
        <v>1.0174588871367425</v>
      </c>
    </row>
    <row r="26" spans="1:14" ht="13.5" customHeight="1">
      <c r="A26" s="49" t="s">
        <v>32</v>
      </c>
      <c r="B26" s="41">
        <v>12351</v>
      </c>
      <c r="C26" s="42">
        <v>4</v>
      </c>
      <c r="D26" s="43">
        <f t="shared" si="8"/>
        <v>12355</v>
      </c>
      <c r="E26" s="41">
        <v>12854</v>
      </c>
      <c r="F26" s="42">
        <v>59</v>
      </c>
      <c r="G26" s="34">
        <f t="shared" si="9"/>
        <v>12913</v>
      </c>
      <c r="H26" s="44">
        <f t="shared" si="2"/>
        <v>558</v>
      </c>
      <c r="I26" s="45">
        <f t="shared" si="5"/>
        <v>1.0451639012545528</v>
      </c>
      <c r="J26" s="68">
        <v>13187</v>
      </c>
      <c r="K26" s="70"/>
      <c r="L26" s="38">
        <f t="shared" si="10"/>
        <v>13187</v>
      </c>
      <c r="M26" s="44">
        <f t="shared" si="4"/>
        <v>274</v>
      </c>
      <c r="N26" s="48">
        <f t="shared" si="6"/>
        <v>1.0212189266630527</v>
      </c>
    </row>
    <row r="27" spans="1:14" ht="13.5" customHeight="1">
      <c r="A27" s="69" t="s">
        <v>33</v>
      </c>
      <c r="B27" s="41">
        <v>12315</v>
      </c>
      <c r="C27" s="42">
        <v>4</v>
      </c>
      <c r="D27" s="43">
        <f t="shared" si="8"/>
        <v>12319</v>
      </c>
      <c r="E27" s="41">
        <v>12815</v>
      </c>
      <c r="F27" s="42">
        <v>59</v>
      </c>
      <c r="G27" s="34">
        <f t="shared" si="9"/>
        <v>12874</v>
      </c>
      <c r="H27" s="44">
        <f t="shared" si="2"/>
        <v>555</v>
      </c>
      <c r="I27" s="45">
        <f t="shared" si="5"/>
        <v>1.0450523581459534</v>
      </c>
      <c r="J27" s="46">
        <v>13147</v>
      </c>
      <c r="K27" s="42"/>
      <c r="L27" s="38">
        <f t="shared" si="10"/>
        <v>13147</v>
      </c>
      <c r="M27" s="44">
        <f t="shared" si="4"/>
        <v>273</v>
      </c>
      <c r="N27" s="48">
        <f t="shared" si="6"/>
        <v>1.0212055305266428</v>
      </c>
    </row>
    <row r="28" spans="1:14" ht="13.5" customHeight="1">
      <c r="A28" s="49" t="s">
        <v>34</v>
      </c>
      <c r="B28" s="41">
        <v>36</v>
      </c>
      <c r="C28" s="42"/>
      <c r="D28" s="43">
        <f t="shared" si="8"/>
        <v>36</v>
      </c>
      <c r="E28" s="41">
        <v>39</v>
      </c>
      <c r="F28" s="42"/>
      <c r="G28" s="34">
        <f t="shared" si="9"/>
        <v>39</v>
      </c>
      <c r="H28" s="44">
        <f t="shared" si="2"/>
        <v>3</v>
      </c>
      <c r="I28" s="45">
        <f t="shared" si="5"/>
        <v>1.0833333333333333</v>
      </c>
      <c r="J28" s="46">
        <v>40</v>
      </c>
      <c r="K28" s="42"/>
      <c r="L28" s="38">
        <f t="shared" si="10"/>
        <v>40</v>
      </c>
      <c r="M28" s="44">
        <f t="shared" si="4"/>
        <v>1</v>
      </c>
      <c r="N28" s="48">
        <f t="shared" si="6"/>
        <v>1.0256410256410255</v>
      </c>
    </row>
    <row r="29" spans="1:14" ht="13.5" customHeight="1">
      <c r="A29" s="49" t="s">
        <v>35</v>
      </c>
      <c r="B29" s="41">
        <v>4546</v>
      </c>
      <c r="C29" s="42">
        <v>2</v>
      </c>
      <c r="D29" s="43">
        <f t="shared" si="8"/>
        <v>4548</v>
      </c>
      <c r="E29" s="41">
        <v>4822</v>
      </c>
      <c r="F29" s="42">
        <v>21</v>
      </c>
      <c r="G29" s="34">
        <f t="shared" si="9"/>
        <v>4843</v>
      </c>
      <c r="H29" s="44">
        <f t="shared" si="2"/>
        <v>295</v>
      </c>
      <c r="I29" s="45">
        <f t="shared" si="5"/>
        <v>1.064863676341249</v>
      </c>
      <c r="J29" s="46">
        <v>4879</v>
      </c>
      <c r="K29" s="42"/>
      <c r="L29" s="38">
        <f t="shared" si="10"/>
        <v>4879</v>
      </c>
      <c r="M29" s="44">
        <f t="shared" si="4"/>
        <v>36</v>
      </c>
      <c r="N29" s="48">
        <f t="shared" si="6"/>
        <v>1.007433409043981</v>
      </c>
    </row>
    <row r="30" spans="1:14" ht="13.5" customHeight="1">
      <c r="A30" s="69" t="s">
        <v>36</v>
      </c>
      <c r="B30" s="41"/>
      <c r="C30" s="42"/>
      <c r="D30" s="43">
        <f t="shared" si="8"/>
        <v>0</v>
      </c>
      <c r="E30" s="41"/>
      <c r="F30" s="42"/>
      <c r="G30" s="34">
        <f t="shared" si="9"/>
        <v>0</v>
      </c>
      <c r="H30" s="44">
        <f t="shared" si="2"/>
        <v>0</v>
      </c>
      <c r="I30" s="45"/>
      <c r="J30" s="46"/>
      <c r="K30" s="42"/>
      <c r="L30" s="38">
        <f t="shared" si="10"/>
        <v>0</v>
      </c>
      <c r="M30" s="44">
        <f t="shared" si="4"/>
        <v>0</v>
      </c>
      <c r="N30" s="48"/>
    </row>
    <row r="31" spans="1:14" ht="13.5" customHeight="1">
      <c r="A31" s="69" t="s">
        <v>37</v>
      </c>
      <c r="B31" s="41">
        <v>73</v>
      </c>
      <c r="C31" s="42"/>
      <c r="D31" s="43">
        <f t="shared" si="8"/>
        <v>73</v>
      </c>
      <c r="E31" s="41">
        <v>163</v>
      </c>
      <c r="F31" s="42"/>
      <c r="G31" s="34">
        <f t="shared" si="9"/>
        <v>163</v>
      </c>
      <c r="H31" s="44">
        <f t="shared" si="2"/>
        <v>90</v>
      </c>
      <c r="I31" s="45">
        <f t="shared" si="5"/>
        <v>2.232876712328767</v>
      </c>
      <c r="J31" s="46">
        <v>150</v>
      </c>
      <c r="K31" s="42"/>
      <c r="L31" s="38">
        <f t="shared" si="10"/>
        <v>150</v>
      </c>
      <c r="M31" s="44">
        <f t="shared" si="4"/>
        <v>-13</v>
      </c>
      <c r="N31" s="48">
        <f t="shared" si="6"/>
        <v>0.9202453987730062</v>
      </c>
    </row>
    <row r="32" spans="1:14" ht="13.5" customHeight="1">
      <c r="A32" s="49" t="s">
        <v>38</v>
      </c>
      <c r="B32" s="41">
        <v>1283</v>
      </c>
      <c r="C32" s="42"/>
      <c r="D32" s="43">
        <f t="shared" si="8"/>
        <v>1283</v>
      </c>
      <c r="E32" s="41">
        <v>1240</v>
      </c>
      <c r="F32" s="42">
        <v>2</v>
      </c>
      <c r="G32" s="34">
        <f t="shared" si="9"/>
        <v>1242</v>
      </c>
      <c r="H32" s="44">
        <f t="shared" si="2"/>
        <v>-41</v>
      </c>
      <c r="I32" s="45">
        <f t="shared" si="5"/>
        <v>0.9680436477007015</v>
      </c>
      <c r="J32" s="68">
        <v>1425</v>
      </c>
      <c r="K32" s="42"/>
      <c r="L32" s="38">
        <v>1425</v>
      </c>
      <c r="M32" s="44">
        <f t="shared" si="4"/>
        <v>183</v>
      </c>
      <c r="N32" s="48">
        <f t="shared" si="6"/>
        <v>1.1473429951690821</v>
      </c>
    </row>
    <row r="33" spans="1:14" ht="22.5" customHeight="1">
      <c r="A33" s="49" t="s">
        <v>39</v>
      </c>
      <c r="B33" s="41">
        <v>1283</v>
      </c>
      <c r="C33" s="42"/>
      <c r="D33" s="43">
        <f t="shared" si="8"/>
        <v>1283</v>
      </c>
      <c r="E33" s="41">
        <v>1240</v>
      </c>
      <c r="F33" s="42">
        <v>2</v>
      </c>
      <c r="G33" s="34">
        <f t="shared" si="9"/>
        <v>1242</v>
      </c>
      <c r="H33" s="44">
        <f t="shared" si="2"/>
        <v>-41</v>
      </c>
      <c r="I33" s="45">
        <f t="shared" si="5"/>
        <v>0.9680436477007015</v>
      </c>
      <c r="J33" s="68">
        <v>1425</v>
      </c>
      <c r="K33" s="42"/>
      <c r="L33" s="38">
        <v>1425</v>
      </c>
      <c r="M33" s="44">
        <f t="shared" si="4"/>
        <v>183</v>
      </c>
      <c r="N33" s="48">
        <f t="shared" si="6"/>
        <v>1.1473429951690821</v>
      </c>
    </row>
    <row r="34" spans="1:14" ht="13.5" customHeight="1" thickBot="1">
      <c r="A34" s="71" t="s">
        <v>40</v>
      </c>
      <c r="B34" s="51"/>
      <c r="C34" s="52"/>
      <c r="D34" s="43">
        <f t="shared" si="8"/>
        <v>0</v>
      </c>
      <c r="E34" s="51"/>
      <c r="F34" s="52"/>
      <c r="G34" s="34">
        <f t="shared" si="9"/>
        <v>0</v>
      </c>
      <c r="H34" s="53">
        <f t="shared" si="2"/>
        <v>0</v>
      </c>
      <c r="I34" s="54"/>
      <c r="J34" s="72"/>
      <c r="K34" s="52"/>
      <c r="L34" s="38">
        <f t="shared" si="10"/>
        <v>0</v>
      </c>
      <c r="M34" s="53">
        <f t="shared" si="4"/>
        <v>0</v>
      </c>
      <c r="N34" s="56"/>
    </row>
    <row r="35" spans="1:14" ht="13.5" customHeight="1" thickBot="1">
      <c r="A35" s="57" t="s">
        <v>41</v>
      </c>
      <c r="B35" s="58">
        <f>SUM(B17+B19+B20+B21+B22+B25+B30+B31+B32+B34)</f>
        <v>26332</v>
      </c>
      <c r="C35" s="59">
        <f>SUM(C17+C19+C20+C21+C22+C25+C30+C31+C32+C34)</f>
        <v>23</v>
      </c>
      <c r="D35" s="60">
        <f>SUM(D17+D19+D20+D21+D22+D25+D30+D31+D32+D34)</f>
        <v>26355</v>
      </c>
      <c r="E35" s="58">
        <f>SUM(E17+E19+E22+E25+E31+E32)</f>
        <v>26415</v>
      </c>
      <c r="F35" s="58">
        <f>SUM(F17+F19+F22+F25+F31+F32)</f>
        <v>318</v>
      </c>
      <c r="G35" s="58">
        <f>SUM(G17+G19+G22+G25+G31+G32)</f>
        <v>26733</v>
      </c>
      <c r="H35" s="61">
        <f t="shared" si="2"/>
        <v>378</v>
      </c>
      <c r="I35" s="62">
        <f t="shared" si="5"/>
        <v>1.0143426294820717</v>
      </c>
      <c r="J35" s="63">
        <f>SUM(J17+J19+J20+J21+J22+J25+J30+J31+J32+J34)</f>
        <v>27101</v>
      </c>
      <c r="K35" s="59">
        <f>SUM(K17+K19+K20+K21+K22+K25+K30+K31+K32+K34)</f>
        <v>0</v>
      </c>
      <c r="L35" s="60">
        <f>SUM(L17+L19+L20+L21+L22+L25+L30+L31+L32+L34)</f>
        <v>27101</v>
      </c>
      <c r="M35" s="61">
        <f t="shared" si="4"/>
        <v>368</v>
      </c>
      <c r="N35" s="64">
        <f t="shared" si="6"/>
        <v>1.0137657576777765</v>
      </c>
    </row>
    <row r="36" spans="1:14" ht="13.5" customHeight="1" thickBot="1">
      <c r="A36" s="57" t="s">
        <v>42</v>
      </c>
      <c r="B36" s="301">
        <f>+D16-D35</f>
        <v>-333</v>
      </c>
      <c r="C36" s="302"/>
      <c r="D36" s="303"/>
      <c r="E36" s="301">
        <f>+G16-G35</f>
        <v>58</v>
      </c>
      <c r="F36" s="302"/>
      <c r="G36" s="303">
        <v>-50784</v>
      </c>
      <c r="H36" s="73">
        <f>+E36-B36</f>
        <v>391</v>
      </c>
      <c r="I36" s="74"/>
      <c r="J36" s="301">
        <f>+L16-L35</f>
        <v>0</v>
      </c>
      <c r="K36" s="302"/>
      <c r="L36" s="302">
        <v>0</v>
      </c>
      <c r="M36" s="61"/>
      <c r="N36" s="64"/>
    </row>
    <row r="37" spans="1:16" ht="20.25" customHeight="1" thickBot="1">
      <c r="A37" s="75" t="s">
        <v>43</v>
      </c>
      <c r="B37" s="301"/>
      <c r="C37" s="302"/>
      <c r="D37" s="303"/>
      <c r="E37" s="301"/>
      <c r="F37" s="302"/>
      <c r="G37" s="303"/>
      <c r="H37"/>
      <c r="I37"/>
      <c r="J37"/>
      <c r="K37"/>
      <c r="L37"/>
      <c r="M37"/>
      <c r="N37"/>
      <c r="O37"/>
      <c r="P37"/>
    </row>
    <row r="38" spans="2:8" ht="14.25" customHeight="1" thickBot="1">
      <c r="B38" s="10"/>
      <c r="C38" s="10"/>
      <c r="D38" s="76"/>
      <c r="E38" s="10"/>
      <c r="F38" s="10"/>
      <c r="G38" s="10"/>
      <c r="H38" s="10"/>
    </row>
    <row r="39" spans="1:16" ht="12.75">
      <c r="A39" s="318" t="s">
        <v>44</v>
      </c>
      <c r="B39" s="319"/>
      <c r="C39" s="310" t="s">
        <v>45</v>
      </c>
      <c r="D39" s="318" t="s">
        <v>46</v>
      </c>
      <c r="E39" s="319"/>
      <c r="F39" s="319"/>
      <c r="G39" s="310" t="s">
        <v>45</v>
      </c>
      <c r="H39" s="304" t="s">
        <v>47</v>
      </c>
      <c r="I39" s="305"/>
      <c r="J39" s="305"/>
      <c r="K39" s="306"/>
      <c r="L39" s="310" t="s">
        <v>45</v>
      </c>
      <c r="O39"/>
      <c r="P39"/>
    </row>
    <row r="40" spans="1:16" ht="13.5" thickBot="1">
      <c r="A40" s="320"/>
      <c r="B40" s="321"/>
      <c r="C40" s="311"/>
      <c r="D40" s="320"/>
      <c r="E40" s="321"/>
      <c r="F40" s="321"/>
      <c r="G40" s="311"/>
      <c r="H40" s="307"/>
      <c r="I40" s="308"/>
      <c r="J40" s="308"/>
      <c r="K40" s="309"/>
      <c r="L40" s="311"/>
      <c r="O40"/>
      <c r="P40"/>
    </row>
    <row r="41" spans="1:16" ht="12.75">
      <c r="A41" s="312" t="s">
        <v>420</v>
      </c>
      <c r="B41" s="313"/>
      <c r="C41" s="77">
        <v>537</v>
      </c>
      <c r="D41" s="314" t="s">
        <v>421</v>
      </c>
      <c r="E41" s="315"/>
      <c r="F41" s="315"/>
      <c r="G41" s="78">
        <v>136</v>
      </c>
      <c r="H41" s="316" t="s">
        <v>422</v>
      </c>
      <c r="I41" s="317"/>
      <c r="J41" s="317"/>
      <c r="K41" s="317"/>
      <c r="L41" s="79">
        <v>170</v>
      </c>
      <c r="O41"/>
      <c r="P41"/>
    </row>
    <row r="42" spans="1:16" ht="12.75">
      <c r="A42" s="322"/>
      <c r="B42" s="323"/>
      <c r="C42" s="80"/>
      <c r="D42" s="314" t="s">
        <v>423</v>
      </c>
      <c r="E42" s="315"/>
      <c r="F42" s="315"/>
      <c r="G42" s="81">
        <v>155</v>
      </c>
      <c r="H42" s="316" t="s">
        <v>424</v>
      </c>
      <c r="I42" s="317"/>
      <c r="J42" s="317"/>
      <c r="K42" s="317"/>
      <c r="L42" s="79">
        <v>170</v>
      </c>
      <c r="O42"/>
      <c r="P42"/>
    </row>
    <row r="43" spans="1:16" ht="12.75">
      <c r="A43" s="322"/>
      <c r="B43" s="323"/>
      <c r="C43" s="80"/>
      <c r="D43" s="314" t="s">
        <v>425</v>
      </c>
      <c r="E43" s="315"/>
      <c r="F43" s="315"/>
      <c r="G43" s="81">
        <v>156</v>
      </c>
      <c r="H43" s="316" t="s">
        <v>426</v>
      </c>
      <c r="I43" s="317"/>
      <c r="J43" s="317"/>
      <c r="K43" s="317"/>
      <c r="L43" s="79">
        <v>360</v>
      </c>
      <c r="O43"/>
      <c r="P43"/>
    </row>
    <row r="44" spans="1:16" ht="12.75">
      <c r="A44" s="324"/>
      <c r="B44" s="325"/>
      <c r="C44" s="83"/>
      <c r="D44" s="324" t="s">
        <v>277</v>
      </c>
      <c r="E44" s="326"/>
      <c r="F44" s="325"/>
      <c r="G44" s="84">
        <v>510</v>
      </c>
      <c r="H44" s="327" t="s">
        <v>118</v>
      </c>
      <c r="I44" s="328"/>
      <c r="J44" s="328"/>
      <c r="K44" s="329"/>
      <c r="L44" s="79">
        <v>510</v>
      </c>
      <c r="O44"/>
      <c r="P44"/>
    </row>
    <row r="45" spans="1:16" ht="12.75">
      <c r="A45" s="324"/>
      <c r="B45" s="325"/>
      <c r="C45" s="83"/>
      <c r="D45" s="324"/>
      <c r="E45" s="326"/>
      <c r="F45" s="325"/>
      <c r="G45" s="84"/>
      <c r="H45" s="327" t="s">
        <v>528</v>
      </c>
      <c r="I45" s="328"/>
      <c r="J45" s="328"/>
      <c r="K45" s="329"/>
      <c r="L45" s="79">
        <v>100</v>
      </c>
      <c r="O45"/>
      <c r="P45"/>
    </row>
    <row r="46" spans="1:16" ht="12.75">
      <c r="A46" s="324"/>
      <c r="B46" s="325"/>
      <c r="C46" s="83"/>
      <c r="D46" s="324"/>
      <c r="E46" s="326"/>
      <c r="F46" s="325"/>
      <c r="G46" s="84"/>
      <c r="H46" s="327"/>
      <c r="I46" s="328"/>
      <c r="J46" s="328"/>
      <c r="K46" s="329"/>
      <c r="L46" s="79"/>
      <c r="O46"/>
      <c r="P46"/>
    </row>
    <row r="47" spans="1:16" ht="13.5" thickBot="1">
      <c r="A47" s="330"/>
      <c r="B47" s="331"/>
      <c r="C47" s="83"/>
      <c r="D47" s="332"/>
      <c r="E47" s="333"/>
      <c r="F47" s="333"/>
      <c r="G47" s="84"/>
      <c r="H47" s="316"/>
      <c r="I47" s="317"/>
      <c r="J47" s="317"/>
      <c r="K47" s="317"/>
      <c r="L47" s="79"/>
      <c r="O47"/>
      <c r="P47"/>
    </row>
    <row r="48" spans="1:16" ht="13.5" thickBot="1">
      <c r="A48" s="334"/>
      <c r="B48" s="335"/>
      <c r="C48" s="85">
        <f>SUM(C41:C47)</f>
        <v>537</v>
      </c>
      <c r="D48" s="336" t="s">
        <v>8</v>
      </c>
      <c r="E48" s="337"/>
      <c r="F48" s="337"/>
      <c r="G48" s="85">
        <f>SUM(G41:G47)</f>
        <v>957</v>
      </c>
      <c r="H48" s="338" t="s">
        <v>8</v>
      </c>
      <c r="I48" s="339"/>
      <c r="J48" s="339"/>
      <c r="K48" s="339"/>
      <c r="L48" s="85">
        <f>SUM(L41:L47)</f>
        <v>1310</v>
      </c>
      <c r="M48" s="86"/>
      <c r="N48" s="86"/>
      <c r="O48"/>
      <c r="P48"/>
    </row>
    <row r="49" spans="1:16" s="1" customFormat="1" ht="13.5" customHeight="1" thickBot="1">
      <c r="A49" s="87"/>
      <c r="B49" s="8"/>
      <c r="C49" s="8"/>
      <c r="D49" s="8"/>
      <c r="E49" s="8"/>
      <c r="F49" s="8"/>
      <c r="G49" s="8"/>
      <c r="H49" s="9"/>
      <c r="I49" s="5"/>
      <c r="J49" s="5"/>
      <c r="K49" s="5"/>
      <c r="L49" s="5"/>
      <c r="M49" s="5"/>
      <c r="N49" s="5"/>
      <c r="O49" s="5"/>
      <c r="P49" s="5"/>
    </row>
    <row r="50" spans="1:16" ht="12.75">
      <c r="A50" s="318" t="s">
        <v>50</v>
      </c>
      <c r="B50" s="319"/>
      <c r="C50" s="310" t="s">
        <v>45</v>
      </c>
      <c r="D50" s="340" t="s">
        <v>51</v>
      </c>
      <c r="E50" s="319"/>
      <c r="F50" s="319"/>
      <c r="G50" s="341" t="s">
        <v>45</v>
      </c>
      <c r="H50" s="304" t="s">
        <v>52</v>
      </c>
      <c r="I50" s="305"/>
      <c r="J50" s="305"/>
      <c r="K50" s="306"/>
      <c r="L50" s="310" t="s">
        <v>45</v>
      </c>
      <c r="O50"/>
      <c r="P50"/>
    </row>
    <row r="51" spans="1:16" ht="13.5" thickBot="1">
      <c r="A51" s="320"/>
      <c r="B51" s="321"/>
      <c r="C51" s="311"/>
      <c r="D51" s="321"/>
      <c r="E51" s="321"/>
      <c r="F51" s="321"/>
      <c r="G51" s="342"/>
      <c r="H51" s="307"/>
      <c r="I51" s="308"/>
      <c r="J51" s="308"/>
      <c r="K51" s="309"/>
      <c r="L51" s="311"/>
      <c r="O51"/>
      <c r="P51"/>
    </row>
    <row r="52" spans="1:16" ht="12.75">
      <c r="A52" s="312" t="s">
        <v>427</v>
      </c>
      <c r="B52" s="343"/>
      <c r="C52" s="77">
        <v>440</v>
      </c>
      <c r="D52" s="442" t="s">
        <v>428</v>
      </c>
      <c r="E52" s="315"/>
      <c r="F52" s="315"/>
      <c r="G52" s="88">
        <v>513</v>
      </c>
      <c r="H52" s="346" t="s">
        <v>429</v>
      </c>
      <c r="I52" s="347"/>
      <c r="J52" s="347"/>
      <c r="K52" s="347"/>
      <c r="L52" s="193">
        <v>450</v>
      </c>
      <c r="O52"/>
      <c r="P52"/>
    </row>
    <row r="53" spans="1:16" ht="13.5" customHeight="1">
      <c r="A53" s="322" t="s">
        <v>430</v>
      </c>
      <c r="B53" s="348"/>
      <c r="C53" s="80">
        <v>34</v>
      </c>
      <c r="D53" s="355"/>
      <c r="E53" s="323"/>
      <c r="F53" s="323"/>
      <c r="G53" s="90"/>
      <c r="H53" s="349"/>
      <c r="I53" s="350"/>
      <c r="J53" s="350"/>
      <c r="K53" s="350"/>
      <c r="L53" s="91"/>
      <c r="O53"/>
      <c r="P53"/>
    </row>
    <row r="54" spans="1:16" ht="13.5" customHeight="1">
      <c r="A54" s="322" t="s">
        <v>431</v>
      </c>
      <c r="B54" s="351"/>
      <c r="C54" s="80">
        <v>37</v>
      </c>
      <c r="D54" s="355"/>
      <c r="E54" s="323"/>
      <c r="F54" s="323"/>
      <c r="G54" s="90"/>
      <c r="H54" s="327"/>
      <c r="I54" s="328"/>
      <c r="J54" s="328"/>
      <c r="K54" s="329"/>
      <c r="L54" s="91"/>
      <c r="O54"/>
      <c r="P54"/>
    </row>
    <row r="55" spans="1:16" ht="13.5" customHeight="1">
      <c r="A55" s="322"/>
      <c r="B55" s="351"/>
      <c r="C55" s="80"/>
      <c r="D55" s="355"/>
      <c r="E55" s="323"/>
      <c r="F55" s="323"/>
      <c r="G55" s="90"/>
      <c r="H55" s="327"/>
      <c r="I55" s="328"/>
      <c r="J55" s="328"/>
      <c r="K55" s="329"/>
      <c r="L55" s="91"/>
      <c r="O55"/>
      <c r="P55"/>
    </row>
    <row r="56" spans="1:16" ht="13.5" customHeight="1">
      <c r="A56" s="324"/>
      <c r="B56" s="326"/>
      <c r="C56" s="83"/>
      <c r="D56" s="354"/>
      <c r="E56" s="354"/>
      <c r="F56" s="355"/>
      <c r="G56" s="217"/>
      <c r="H56" s="327"/>
      <c r="I56" s="328"/>
      <c r="J56" s="328"/>
      <c r="K56" s="329"/>
      <c r="L56" s="95"/>
      <c r="O56"/>
      <c r="P56"/>
    </row>
    <row r="57" spans="1:16" ht="13.5" customHeight="1">
      <c r="A57" s="322"/>
      <c r="B57" s="351"/>
      <c r="C57" s="83"/>
      <c r="D57" s="354"/>
      <c r="E57" s="354"/>
      <c r="F57" s="355"/>
      <c r="G57" s="217"/>
      <c r="H57" s="327"/>
      <c r="I57" s="328"/>
      <c r="J57" s="328"/>
      <c r="K57" s="329"/>
      <c r="L57" s="95"/>
      <c r="O57"/>
      <c r="P57"/>
    </row>
    <row r="58" spans="1:16" ht="13.5" customHeight="1">
      <c r="A58" s="323"/>
      <c r="B58" s="351"/>
      <c r="C58" s="80"/>
      <c r="D58" s="355"/>
      <c r="E58" s="323"/>
      <c r="F58" s="323"/>
      <c r="G58" s="90"/>
      <c r="H58" s="327"/>
      <c r="I58" s="328"/>
      <c r="J58" s="328"/>
      <c r="K58" s="329"/>
      <c r="L58" s="91"/>
      <c r="O58"/>
      <c r="P58"/>
    </row>
    <row r="59" spans="1:16" ht="13.5" thickBot="1">
      <c r="A59" s="360"/>
      <c r="B59" s="361"/>
      <c r="C59" s="96"/>
      <c r="D59" s="443"/>
      <c r="E59" s="362"/>
      <c r="F59" s="362"/>
      <c r="G59" s="97"/>
      <c r="H59" s="447"/>
      <c r="I59" s="448"/>
      <c r="J59" s="448"/>
      <c r="K59" s="448"/>
      <c r="L59" s="250"/>
      <c r="O59"/>
      <c r="P59"/>
    </row>
    <row r="60" spans="1:16" ht="13.5" thickBot="1">
      <c r="A60" s="334" t="s">
        <v>8</v>
      </c>
      <c r="B60" s="365"/>
      <c r="C60" s="99">
        <f>SUM(C52:C59)</f>
        <v>511</v>
      </c>
      <c r="D60" s="335" t="s">
        <v>8</v>
      </c>
      <c r="E60" s="367"/>
      <c r="F60" s="367"/>
      <c r="G60" s="99">
        <f>SUM(G52:G59)</f>
        <v>513</v>
      </c>
      <c r="H60" s="338" t="s">
        <v>8</v>
      </c>
      <c r="I60" s="339"/>
      <c r="J60" s="339"/>
      <c r="K60" s="339"/>
      <c r="L60" s="85">
        <f>SUM(L52:L59)</f>
        <v>450</v>
      </c>
      <c r="M60" s="86"/>
      <c r="N60" s="86"/>
      <c r="O60"/>
      <c r="P60"/>
    </row>
    <row r="61" spans="1:14" s="1" customFormat="1" ht="12.75">
      <c r="A61" s="100"/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</row>
    <row r="62" spans="1:14" s="1" customFormat="1" ht="13.5" thickBot="1">
      <c r="A62" s="100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200" t="s">
        <v>475</v>
      </c>
      <c r="M62" s="100"/>
      <c r="N62" s="100"/>
    </row>
    <row r="63" spans="1:14" s="1" customFormat="1" ht="26.25" customHeight="1" thickBot="1">
      <c r="A63" s="368" t="s">
        <v>469</v>
      </c>
      <c r="B63" s="369"/>
      <c r="C63" s="369"/>
      <c r="D63" s="369"/>
      <c r="E63" s="370"/>
      <c r="F63" s="371" t="s">
        <v>468</v>
      </c>
      <c r="G63" s="372"/>
      <c r="H63" s="372"/>
      <c r="I63" s="372"/>
      <c r="J63" s="372"/>
      <c r="K63" s="372"/>
      <c r="L63" s="373"/>
      <c r="M63" s="100"/>
      <c r="N63" s="100"/>
    </row>
    <row r="64" spans="1:14" s="1" customFormat="1" ht="14.25" customHeight="1" thickBot="1">
      <c r="A64" s="181" t="s">
        <v>97</v>
      </c>
      <c r="B64" s="182" t="s">
        <v>466</v>
      </c>
      <c r="C64" s="294" t="s">
        <v>98</v>
      </c>
      <c r="D64" s="294"/>
      <c r="E64" s="183" t="s">
        <v>467</v>
      </c>
      <c r="F64" s="295" t="s">
        <v>97</v>
      </c>
      <c r="G64" s="296"/>
      <c r="H64" s="182" t="s">
        <v>466</v>
      </c>
      <c r="I64" s="294" t="s">
        <v>98</v>
      </c>
      <c r="J64" s="294"/>
      <c r="K64" s="294"/>
      <c r="L64" s="184" t="s">
        <v>467</v>
      </c>
      <c r="M64" s="100"/>
      <c r="N64" s="100"/>
    </row>
    <row r="65" spans="1:14" s="1" customFormat="1" ht="12.75">
      <c r="A65" s="185" t="s">
        <v>473</v>
      </c>
      <c r="B65" s="179">
        <v>0</v>
      </c>
      <c r="C65" s="286" t="s">
        <v>482</v>
      </c>
      <c r="D65" s="286"/>
      <c r="E65" s="186">
        <v>0</v>
      </c>
      <c r="F65" s="284" t="s">
        <v>473</v>
      </c>
      <c r="G65" s="285"/>
      <c r="H65" s="179">
        <v>0</v>
      </c>
      <c r="I65" s="286" t="s">
        <v>482</v>
      </c>
      <c r="J65" s="285"/>
      <c r="K65" s="285"/>
      <c r="L65" s="186">
        <v>0</v>
      </c>
      <c r="M65" s="100"/>
      <c r="N65" s="100"/>
    </row>
    <row r="66" spans="1:14" s="1" customFormat="1" ht="12.75">
      <c r="A66" s="187" t="s">
        <v>471</v>
      </c>
      <c r="B66" s="180">
        <v>0</v>
      </c>
      <c r="C66" s="289" t="s">
        <v>472</v>
      </c>
      <c r="D66" s="289"/>
      <c r="E66" s="188">
        <v>0</v>
      </c>
      <c r="F66" s="291" t="s">
        <v>474</v>
      </c>
      <c r="G66" s="290"/>
      <c r="H66" s="180">
        <v>46</v>
      </c>
      <c r="I66" s="289"/>
      <c r="J66" s="290"/>
      <c r="K66" s="290"/>
      <c r="L66" s="188"/>
      <c r="M66" s="100"/>
      <c r="N66" s="100"/>
    </row>
    <row r="67" spans="1:14" s="1" customFormat="1" ht="12.75">
      <c r="A67" s="187" t="s">
        <v>472</v>
      </c>
      <c r="B67" s="180">
        <v>0</v>
      </c>
      <c r="C67" s="289"/>
      <c r="D67" s="289"/>
      <c r="E67" s="188"/>
      <c r="F67" s="291"/>
      <c r="G67" s="290"/>
      <c r="H67" s="180"/>
      <c r="I67" s="289"/>
      <c r="J67" s="290"/>
      <c r="K67" s="290"/>
      <c r="L67" s="188"/>
      <c r="M67" s="100"/>
      <c r="N67" s="100"/>
    </row>
    <row r="68" spans="1:14" s="1" customFormat="1" ht="13.5" thickBot="1">
      <c r="A68" s="196"/>
      <c r="B68" s="195"/>
      <c r="C68" s="297"/>
      <c r="D68" s="297"/>
      <c r="E68" s="197"/>
      <c r="F68" s="423"/>
      <c r="G68" s="424"/>
      <c r="H68" s="195"/>
      <c r="I68" s="297"/>
      <c r="J68" s="424"/>
      <c r="K68" s="424"/>
      <c r="L68" s="197"/>
      <c r="M68" s="100"/>
      <c r="N68" s="100"/>
    </row>
    <row r="69" spans="1:14" s="1" customFormat="1" ht="13.5" thickBot="1">
      <c r="A69" s="241" t="s">
        <v>8</v>
      </c>
      <c r="B69" s="242">
        <f>SUM(B65:B68)</f>
        <v>0</v>
      </c>
      <c r="C69" s="283" t="s">
        <v>8</v>
      </c>
      <c r="D69" s="283"/>
      <c r="E69" s="199">
        <f>SUM(E65:E68)</f>
        <v>0</v>
      </c>
      <c r="F69" s="444" t="s">
        <v>8</v>
      </c>
      <c r="G69" s="428"/>
      <c r="H69" s="194">
        <f>SUM(H65:H68)</f>
        <v>46</v>
      </c>
      <c r="I69" s="283" t="s">
        <v>8</v>
      </c>
      <c r="J69" s="428"/>
      <c r="K69" s="428"/>
      <c r="L69" s="199">
        <f>SUM(L65:L68)</f>
        <v>0</v>
      </c>
      <c r="M69" s="100"/>
      <c r="N69" s="100"/>
    </row>
    <row r="70" spans="1:14" s="1" customFormat="1" ht="13.5" thickBot="1">
      <c r="A70" s="243" t="s">
        <v>487</v>
      </c>
      <c r="B70" s="244">
        <f>B69-E69</f>
        <v>0</v>
      </c>
      <c r="C70" s="100"/>
      <c r="D70" s="100"/>
      <c r="E70" s="100"/>
      <c r="F70" s="287" t="s">
        <v>487</v>
      </c>
      <c r="G70" s="288"/>
      <c r="H70" s="245">
        <f>H69-L69</f>
        <v>46</v>
      </c>
      <c r="I70" s="100"/>
      <c r="J70" s="100"/>
      <c r="K70" s="100"/>
      <c r="L70" s="100"/>
      <c r="M70" s="100"/>
      <c r="N70" s="100"/>
    </row>
    <row r="73" spans="1:14" s="1" customFormat="1" ht="13.5" thickBot="1">
      <c r="A73" s="100"/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</row>
    <row r="74" spans="1:16" ht="12.75">
      <c r="A74" s="387" t="s">
        <v>87</v>
      </c>
      <c r="B74" s="389" t="s">
        <v>88</v>
      </c>
      <c r="C74" s="436" t="s">
        <v>478</v>
      </c>
      <c r="D74" s="437"/>
      <c r="E74" s="437"/>
      <c r="F74" s="437"/>
      <c r="G74" s="437"/>
      <c r="H74" s="437"/>
      <c r="I74" s="438"/>
      <c r="J74" s="416" t="s">
        <v>89</v>
      </c>
      <c r="K74" s="214"/>
      <c r="L74" s="432" t="s">
        <v>61</v>
      </c>
      <c r="M74" s="433"/>
      <c r="N74" s="358">
        <v>2003</v>
      </c>
      <c r="O74" s="421">
        <v>2004</v>
      </c>
      <c r="P74"/>
    </row>
    <row r="75" spans="1:16" ht="13.5" thickBot="1">
      <c r="A75" s="388"/>
      <c r="B75" s="390"/>
      <c r="C75" s="419" t="s">
        <v>90</v>
      </c>
      <c r="D75" s="439" t="s">
        <v>91</v>
      </c>
      <c r="E75" s="440"/>
      <c r="F75" s="440"/>
      <c r="G75" s="440"/>
      <c r="H75" s="440"/>
      <c r="I75" s="441"/>
      <c r="J75" s="417"/>
      <c r="K75" s="215"/>
      <c r="L75" s="434"/>
      <c r="M75" s="435"/>
      <c r="N75" s="359"/>
      <c r="O75" s="422"/>
      <c r="P75"/>
    </row>
    <row r="76" spans="1:16" ht="13.5" thickBot="1">
      <c r="A76" s="320"/>
      <c r="B76" s="391"/>
      <c r="C76" s="420"/>
      <c r="D76" s="131">
        <v>1</v>
      </c>
      <c r="E76" s="131">
        <v>2</v>
      </c>
      <c r="F76" s="131">
        <v>3</v>
      </c>
      <c r="G76" s="131">
        <v>4</v>
      </c>
      <c r="H76" s="131">
        <v>5</v>
      </c>
      <c r="I76" s="211">
        <v>6</v>
      </c>
      <c r="J76" s="418"/>
      <c r="K76" s="216"/>
      <c r="L76" s="212" t="s">
        <v>62</v>
      </c>
      <c r="M76" s="213"/>
      <c r="N76" s="201">
        <v>0</v>
      </c>
      <c r="O76" s="202">
        <v>0</v>
      </c>
      <c r="P76"/>
    </row>
    <row r="77" spans="1:16" ht="13.5" thickBot="1">
      <c r="A77" s="132">
        <v>65009</v>
      </c>
      <c r="B77" s="133">
        <v>12376.609</v>
      </c>
      <c r="C77" s="207">
        <f>SUM(D77:I77)</f>
        <v>1424.526</v>
      </c>
      <c r="D77" s="209">
        <v>134.1</v>
      </c>
      <c r="E77" s="209">
        <v>621.45</v>
      </c>
      <c r="F77" s="209">
        <v>132.68</v>
      </c>
      <c r="G77" s="209">
        <v>0</v>
      </c>
      <c r="H77" s="207">
        <v>536.296</v>
      </c>
      <c r="I77" s="210">
        <v>0</v>
      </c>
      <c r="J77" s="134">
        <f>SUM(A77-B77-C77)</f>
        <v>51207.865000000005</v>
      </c>
      <c r="K77" s="216"/>
      <c r="L77" s="412" t="s">
        <v>63</v>
      </c>
      <c r="M77" s="413"/>
      <c r="N77" s="103">
        <v>0</v>
      </c>
      <c r="O77" s="104">
        <v>0</v>
      </c>
      <c r="P77"/>
    </row>
    <row r="78" spans="1:15" s="1" customFormat="1" ht="13.5" thickBot="1">
      <c r="A78" s="101"/>
      <c r="B78" s="102"/>
      <c r="C78" s="102"/>
      <c r="D78" s="102"/>
      <c r="E78" s="2"/>
      <c r="F78" s="7"/>
      <c r="G78" s="7"/>
      <c r="H78" s="101"/>
      <c r="I78" s="102"/>
      <c r="J78" s="102"/>
      <c r="K78" s="102"/>
      <c r="L78" s="414" t="s">
        <v>479</v>
      </c>
      <c r="M78" s="415"/>
      <c r="N78" s="203">
        <v>0</v>
      </c>
      <c r="O78" s="204">
        <v>0</v>
      </c>
    </row>
    <row r="79" spans="1:12" s="1" customFormat="1" ht="12.75">
      <c r="A79" s="404" t="s">
        <v>222</v>
      </c>
      <c r="B79" s="406" t="s">
        <v>92</v>
      </c>
      <c r="C79" s="408" t="s">
        <v>93</v>
      </c>
      <c r="D79" s="409"/>
      <c r="E79" s="409"/>
      <c r="F79" s="400"/>
      <c r="G79" s="410" t="s">
        <v>94</v>
      </c>
      <c r="H79" s="392" t="s">
        <v>95</v>
      </c>
      <c r="I79" s="298" t="s">
        <v>224</v>
      </c>
      <c r="J79" s="356"/>
      <c r="K79" s="356"/>
      <c r="L79" s="357"/>
    </row>
    <row r="80" spans="1:12" s="1" customFormat="1" ht="18.75" thickBot="1">
      <c r="A80" s="405"/>
      <c r="B80" s="407"/>
      <c r="C80" s="135" t="s">
        <v>96</v>
      </c>
      <c r="D80" s="136" t="s">
        <v>97</v>
      </c>
      <c r="E80" s="136" t="s">
        <v>98</v>
      </c>
      <c r="F80" s="137" t="s">
        <v>99</v>
      </c>
      <c r="G80" s="411"/>
      <c r="H80" s="393"/>
      <c r="I80" s="170" t="s">
        <v>100</v>
      </c>
      <c r="J80" s="136" t="s">
        <v>97</v>
      </c>
      <c r="K80" s="136" t="s">
        <v>98</v>
      </c>
      <c r="L80" s="137" t="s">
        <v>225</v>
      </c>
    </row>
    <row r="81" spans="1:12" s="1" customFormat="1" ht="12.75">
      <c r="A81" s="138" t="s">
        <v>101</v>
      </c>
      <c r="B81" s="139">
        <v>0</v>
      </c>
      <c r="C81" s="140" t="s">
        <v>102</v>
      </c>
      <c r="D81" s="141" t="s">
        <v>102</v>
      </c>
      <c r="E81" s="141" t="s">
        <v>102</v>
      </c>
      <c r="F81" s="142" t="s">
        <v>102</v>
      </c>
      <c r="G81" s="143">
        <v>1825.06</v>
      </c>
      <c r="H81" s="144" t="s">
        <v>102</v>
      </c>
      <c r="I81" s="141" t="s">
        <v>102</v>
      </c>
      <c r="J81" s="141" t="s">
        <v>102</v>
      </c>
      <c r="K81" s="141" t="s">
        <v>102</v>
      </c>
      <c r="L81" s="142" t="s">
        <v>102</v>
      </c>
    </row>
    <row r="82" spans="1:12" s="1" customFormat="1" ht="12.75">
      <c r="A82" s="145" t="s">
        <v>103</v>
      </c>
      <c r="B82" s="146">
        <v>0</v>
      </c>
      <c r="C82" s="147">
        <v>0</v>
      </c>
      <c r="D82" s="148">
        <v>0</v>
      </c>
      <c r="E82" s="148">
        <v>0</v>
      </c>
      <c r="F82" s="149">
        <v>0</v>
      </c>
      <c r="G82" s="150">
        <v>0</v>
      </c>
      <c r="H82" s="151">
        <f>+G82-F82</f>
        <v>0</v>
      </c>
      <c r="I82" s="148">
        <v>0</v>
      </c>
      <c r="J82" s="148">
        <v>12</v>
      </c>
      <c r="K82" s="148">
        <v>0</v>
      </c>
      <c r="L82" s="149">
        <f>+I82+J82-K82</f>
        <v>12</v>
      </c>
    </row>
    <row r="83" spans="1:12" s="1" customFormat="1" ht="12.75">
      <c r="A83" s="145" t="s">
        <v>104</v>
      </c>
      <c r="B83" s="146">
        <v>0</v>
      </c>
      <c r="C83" s="147">
        <v>0</v>
      </c>
      <c r="D83" s="148">
        <v>0</v>
      </c>
      <c r="E83" s="148">
        <v>0</v>
      </c>
      <c r="F83" s="149">
        <v>0</v>
      </c>
      <c r="G83" s="150">
        <v>0</v>
      </c>
      <c r="H83" s="151">
        <f>+G83-F83</f>
        <v>0</v>
      </c>
      <c r="I83" s="148">
        <v>0</v>
      </c>
      <c r="J83" s="148">
        <v>46</v>
      </c>
      <c r="K83" s="148">
        <v>0</v>
      </c>
      <c r="L83" s="149">
        <f>+I83+J83-K83</f>
        <v>46</v>
      </c>
    </row>
    <row r="84" spans="1:13" s="1" customFormat="1" ht="12.75">
      <c r="A84" s="145" t="s">
        <v>223</v>
      </c>
      <c r="B84" s="146">
        <v>0</v>
      </c>
      <c r="C84" s="147">
        <v>0</v>
      </c>
      <c r="D84" s="148">
        <v>1967</v>
      </c>
      <c r="E84" s="148">
        <v>1070</v>
      </c>
      <c r="F84" s="149">
        <v>896</v>
      </c>
      <c r="G84" s="150">
        <v>0</v>
      </c>
      <c r="H84" s="151">
        <f>+G84-F84</f>
        <v>-896</v>
      </c>
      <c r="I84" s="153">
        <v>896</v>
      </c>
      <c r="J84" s="153">
        <v>1425</v>
      </c>
      <c r="K84" s="153">
        <v>1310</v>
      </c>
      <c r="L84" s="149">
        <f>+I84+J84-K84</f>
        <v>1011</v>
      </c>
      <c r="M84" s="1" t="s">
        <v>253</v>
      </c>
    </row>
    <row r="85" spans="1:12" s="1" customFormat="1" ht="12.75">
      <c r="A85" s="145" t="s">
        <v>105</v>
      </c>
      <c r="B85" s="146">
        <v>0</v>
      </c>
      <c r="C85" s="171" t="s">
        <v>102</v>
      </c>
      <c r="D85" s="141" t="s">
        <v>102</v>
      </c>
      <c r="E85" s="172" t="s">
        <v>102</v>
      </c>
      <c r="F85" s="173" t="s">
        <v>102</v>
      </c>
      <c r="G85" s="150">
        <v>1825.06</v>
      </c>
      <c r="H85" s="171" t="s">
        <v>102</v>
      </c>
      <c r="I85" s="141" t="s">
        <v>102</v>
      </c>
      <c r="J85" s="172" t="s">
        <v>102</v>
      </c>
      <c r="K85" s="173" t="s">
        <v>102</v>
      </c>
      <c r="L85" s="174">
        <v>0</v>
      </c>
    </row>
    <row r="86" spans="1:12" s="1" customFormat="1" ht="13.5" thickBot="1">
      <c r="A86" s="154" t="s">
        <v>106</v>
      </c>
      <c r="B86" s="155">
        <v>0</v>
      </c>
      <c r="C86" s="156">
        <v>0</v>
      </c>
      <c r="D86" s="157">
        <v>359</v>
      </c>
      <c r="E86" s="157">
        <v>259</v>
      </c>
      <c r="F86" s="158">
        <v>101</v>
      </c>
      <c r="G86" s="159">
        <v>98.86</v>
      </c>
      <c r="H86" s="160">
        <f>+G86-F86</f>
        <v>-2.1400000000000006</v>
      </c>
      <c r="I86" s="157">
        <v>101</v>
      </c>
      <c r="J86" s="157">
        <v>278</v>
      </c>
      <c r="K86" s="157">
        <v>379</v>
      </c>
      <c r="L86" s="158">
        <f>+I86+J86-K86</f>
        <v>0</v>
      </c>
    </row>
    <row r="87" spans="1:15" s="1" customFormat="1" ht="13.5" thickBot="1">
      <c r="A87" s="101"/>
      <c r="B87" s="102"/>
      <c r="C87" s="102"/>
      <c r="D87" s="102"/>
      <c r="E87" s="2"/>
      <c r="F87" s="7"/>
      <c r="G87" s="7"/>
      <c r="H87" s="101"/>
      <c r="I87" s="102"/>
      <c r="J87" s="102"/>
      <c r="K87" s="102"/>
      <c r="L87" s="251"/>
      <c r="M87" s="251"/>
      <c r="N87" s="252"/>
      <c r="O87" s="252"/>
    </row>
    <row r="88" spans="1:15" s="1" customFormat="1" ht="13.5" thickBot="1">
      <c r="A88" s="401" t="s">
        <v>107</v>
      </c>
      <c r="B88" s="341" t="s">
        <v>8</v>
      </c>
      <c r="C88" s="341" t="s">
        <v>108</v>
      </c>
      <c r="D88" s="383"/>
      <c r="E88" s="383"/>
      <c r="F88" s="383"/>
      <c r="G88" s="383"/>
      <c r="H88" s="384"/>
      <c r="I88" s="102"/>
      <c r="J88" s="102"/>
      <c r="K88" s="102"/>
      <c r="L88" s="251"/>
      <c r="M88" s="251"/>
      <c r="N88" s="252"/>
      <c r="O88" s="252"/>
    </row>
    <row r="89" spans="1:15" s="1" customFormat="1" ht="12.75">
      <c r="A89" s="402"/>
      <c r="B89" s="403"/>
      <c r="C89" s="161" t="s">
        <v>109</v>
      </c>
      <c r="D89" s="162" t="s">
        <v>110</v>
      </c>
      <c r="E89" s="162" t="s">
        <v>111</v>
      </c>
      <c r="F89" s="162" t="s">
        <v>112</v>
      </c>
      <c r="G89" s="163" t="s">
        <v>113</v>
      </c>
      <c r="H89" s="164" t="s">
        <v>90</v>
      </c>
      <c r="I89" s="102"/>
      <c r="J89" s="394" t="s">
        <v>64</v>
      </c>
      <c r="K89" s="449"/>
      <c r="L89" s="450"/>
      <c r="M89" s="251"/>
      <c r="N89" s="252"/>
      <c r="O89" s="252"/>
    </row>
    <row r="90" spans="1:15" s="1" customFormat="1" ht="13.5" thickBot="1">
      <c r="A90" s="165" t="s">
        <v>114</v>
      </c>
      <c r="B90" s="146">
        <v>0</v>
      </c>
      <c r="C90" s="148"/>
      <c r="D90" s="148"/>
      <c r="E90" s="148"/>
      <c r="F90" s="148"/>
      <c r="G90" s="146"/>
      <c r="H90" s="149">
        <f>SUM(C90:G90)</f>
        <v>0</v>
      </c>
      <c r="I90" s="102"/>
      <c r="J90" s="106"/>
      <c r="K90" s="107" t="s">
        <v>65</v>
      </c>
      <c r="L90" s="108" t="s">
        <v>66</v>
      </c>
      <c r="M90" s="251"/>
      <c r="N90" s="252"/>
      <c r="O90" s="252"/>
    </row>
    <row r="91" spans="1:15" s="1" customFormat="1" ht="13.5" thickBot="1">
      <c r="A91" s="166" t="s">
        <v>115</v>
      </c>
      <c r="B91" s="155">
        <v>0</v>
      </c>
      <c r="C91" s="157"/>
      <c r="D91" s="157"/>
      <c r="E91" s="157"/>
      <c r="F91" s="157"/>
      <c r="G91" s="155"/>
      <c r="H91" s="158">
        <f>SUM(C91:G91)</f>
        <v>0</v>
      </c>
      <c r="I91" s="102"/>
      <c r="J91" s="109">
        <v>2004</v>
      </c>
      <c r="K91" s="110">
        <v>12900</v>
      </c>
      <c r="L91" s="111">
        <f>+G27</f>
        <v>12874</v>
      </c>
      <c r="M91" s="251"/>
      <c r="N91" s="252"/>
      <c r="O91" s="252"/>
    </row>
    <row r="92" spans="1:15" s="1" customFormat="1" ht="13.5" thickBot="1">
      <c r="A92" s="101"/>
      <c r="B92" s="102"/>
      <c r="C92" s="102"/>
      <c r="D92" s="102"/>
      <c r="E92" s="2"/>
      <c r="F92" s="7"/>
      <c r="G92" s="7"/>
      <c r="H92" s="101"/>
      <c r="I92" s="102"/>
      <c r="J92" s="112">
        <v>2005</v>
      </c>
      <c r="K92" s="113">
        <f>+L27</f>
        <v>13147</v>
      </c>
      <c r="L92" s="114"/>
      <c r="M92" s="251"/>
      <c r="N92" s="252"/>
      <c r="O92" s="252"/>
    </row>
    <row r="93" ht="13.5" thickBot="1"/>
    <row r="94" spans="1:10" ht="21" customHeight="1">
      <c r="A94" s="376" t="s">
        <v>67</v>
      </c>
      <c r="B94" s="378" t="s">
        <v>68</v>
      </c>
      <c r="C94" s="379"/>
      <c r="D94" s="380"/>
      <c r="E94" s="378" t="s">
        <v>69</v>
      </c>
      <c r="F94" s="379"/>
      <c r="G94" s="381"/>
      <c r="H94" s="382" t="s">
        <v>70</v>
      </c>
      <c r="I94" s="379"/>
      <c r="J94" s="381"/>
    </row>
    <row r="95" spans="1:10" ht="12.75">
      <c r="A95" s="377"/>
      <c r="B95" s="115">
        <v>2003</v>
      </c>
      <c r="C95" s="115">
        <v>2004</v>
      </c>
      <c r="D95" s="115" t="s">
        <v>71</v>
      </c>
      <c r="E95" s="115">
        <v>2003</v>
      </c>
      <c r="F95" s="115">
        <v>2004</v>
      </c>
      <c r="G95" s="116" t="s">
        <v>71</v>
      </c>
      <c r="H95" s="117">
        <v>2003</v>
      </c>
      <c r="I95" s="115">
        <v>2004</v>
      </c>
      <c r="J95" s="116" t="s">
        <v>71</v>
      </c>
    </row>
    <row r="96" spans="1:10" ht="18.75">
      <c r="A96" s="118" t="s">
        <v>72</v>
      </c>
      <c r="B96" s="119">
        <v>3.24</v>
      </c>
      <c r="C96" s="119">
        <v>3.25</v>
      </c>
      <c r="D96" s="119">
        <f>+C96-B96</f>
        <v>0.009999999999999787</v>
      </c>
      <c r="E96" s="119">
        <v>3</v>
      </c>
      <c r="F96" s="119">
        <v>4</v>
      </c>
      <c r="G96" s="120">
        <f>+F96-E96</f>
        <v>1</v>
      </c>
      <c r="H96" s="121">
        <v>17495</v>
      </c>
      <c r="I96" s="122">
        <v>17416</v>
      </c>
      <c r="J96" s="123">
        <f>+I96-H96</f>
        <v>-79</v>
      </c>
    </row>
    <row r="97" spans="1:10" ht="12.75">
      <c r="A97" s="118" t="s">
        <v>141</v>
      </c>
      <c r="B97" s="119">
        <v>22.62</v>
      </c>
      <c r="C97" s="119">
        <v>21.48</v>
      </c>
      <c r="D97" s="119">
        <f aca="true" t="shared" si="11" ref="D97:D106">+C97-B97</f>
        <v>-1.1400000000000006</v>
      </c>
      <c r="E97" s="119">
        <v>22</v>
      </c>
      <c r="F97" s="119">
        <v>21</v>
      </c>
      <c r="G97" s="120">
        <f aca="true" t="shared" si="12" ref="G97:G106">+F97-E97</f>
        <v>-1</v>
      </c>
      <c r="H97" s="121">
        <v>15418</v>
      </c>
      <c r="I97" s="124">
        <v>16145</v>
      </c>
      <c r="J97" s="123">
        <f aca="true" t="shared" si="13" ref="J97:J106">+I97-H97</f>
        <v>727</v>
      </c>
    </row>
    <row r="98" spans="1:10" ht="12.75">
      <c r="A98" s="118" t="s">
        <v>74</v>
      </c>
      <c r="B98" s="119">
        <v>2.75</v>
      </c>
      <c r="C98" s="119">
        <v>2.75</v>
      </c>
      <c r="D98" s="119">
        <f t="shared" si="11"/>
        <v>0</v>
      </c>
      <c r="E98" s="119">
        <v>2.75</v>
      </c>
      <c r="F98" s="119">
        <v>2.75</v>
      </c>
      <c r="G98" s="120">
        <f t="shared" si="12"/>
        <v>0</v>
      </c>
      <c r="H98" s="121">
        <v>13342</v>
      </c>
      <c r="I98" s="124">
        <v>13705</v>
      </c>
      <c r="J98" s="123">
        <f t="shared" si="13"/>
        <v>363</v>
      </c>
    </row>
    <row r="99" spans="1:10" ht="12.75">
      <c r="A99" s="118" t="s">
        <v>75</v>
      </c>
      <c r="B99" s="119">
        <v>14.83</v>
      </c>
      <c r="C99" s="119">
        <v>15.5</v>
      </c>
      <c r="D99" s="119">
        <f t="shared" si="11"/>
        <v>0.6699999999999999</v>
      </c>
      <c r="E99" s="119">
        <v>14</v>
      </c>
      <c r="F99" s="119">
        <v>17</v>
      </c>
      <c r="G99" s="120">
        <f t="shared" si="12"/>
        <v>3</v>
      </c>
      <c r="H99" s="121">
        <v>11393</v>
      </c>
      <c r="I99" s="124">
        <v>11636</v>
      </c>
      <c r="J99" s="123">
        <f t="shared" si="13"/>
        <v>243</v>
      </c>
    </row>
    <row r="100" spans="1:10" ht="12.75">
      <c r="A100" s="118" t="s">
        <v>142</v>
      </c>
      <c r="B100" s="119">
        <v>0</v>
      </c>
      <c r="C100" s="119">
        <v>0</v>
      </c>
      <c r="D100" s="119">
        <f t="shared" si="11"/>
        <v>0</v>
      </c>
      <c r="E100" s="119">
        <v>0</v>
      </c>
      <c r="F100" s="119">
        <v>0</v>
      </c>
      <c r="G100" s="120">
        <f t="shared" si="12"/>
        <v>0</v>
      </c>
      <c r="H100" s="121">
        <v>0</v>
      </c>
      <c r="I100" s="124">
        <v>0</v>
      </c>
      <c r="J100" s="123">
        <f t="shared" si="13"/>
        <v>0</v>
      </c>
    </row>
    <row r="101" spans="1:10" ht="12.75">
      <c r="A101" s="118" t="s">
        <v>77</v>
      </c>
      <c r="B101" s="119">
        <v>11.33</v>
      </c>
      <c r="C101" s="119">
        <v>12</v>
      </c>
      <c r="D101" s="119">
        <f t="shared" si="11"/>
        <v>0.6699999999999999</v>
      </c>
      <c r="E101" s="119">
        <v>12</v>
      </c>
      <c r="F101" s="119">
        <v>12</v>
      </c>
      <c r="G101" s="120">
        <f t="shared" si="12"/>
        <v>0</v>
      </c>
      <c r="H101" s="121">
        <v>14546</v>
      </c>
      <c r="I101" s="124">
        <v>14333</v>
      </c>
      <c r="J101" s="123">
        <f t="shared" si="13"/>
        <v>-213</v>
      </c>
    </row>
    <row r="102" spans="1:10" ht="12.75">
      <c r="A102" s="118" t="s">
        <v>78</v>
      </c>
      <c r="B102" s="119">
        <v>0</v>
      </c>
      <c r="C102" s="119">
        <v>0</v>
      </c>
      <c r="D102" s="119">
        <f t="shared" si="11"/>
        <v>0</v>
      </c>
      <c r="E102" s="119">
        <v>0</v>
      </c>
      <c r="F102" s="119">
        <v>0</v>
      </c>
      <c r="G102" s="120">
        <f t="shared" si="12"/>
        <v>0</v>
      </c>
      <c r="H102" s="121">
        <v>0</v>
      </c>
      <c r="I102" s="124">
        <v>0</v>
      </c>
      <c r="J102" s="123">
        <f t="shared" si="13"/>
        <v>0</v>
      </c>
    </row>
    <row r="103" spans="1:10" ht="12.75">
      <c r="A103" s="118" t="s">
        <v>79</v>
      </c>
      <c r="B103" s="119">
        <v>0</v>
      </c>
      <c r="C103" s="119">
        <v>0.99</v>
      </c>
      <c r="D103" s="119">
        <f t="shared" si="11"/>
        <v>0.99</v>
      </c>
      <c r="E103" s="119">
        <v>0</v>
      </c>
      <c r="F103" s="119">
        <v>1</v>
      </c>
      <c r="G103" s="120">
        <f t="shared" si="12"/>
        <v>1</v>
      </c>
      <c r="H103" s="121">
        <v>0</v>
      </c>
      <c r="I103" s="124">
        <v>9771</v>
      </c>
      <c r="J103" s="123">
        <f t="shared" si="13"/>
        <v>9771</v>
      </c>
    </row>
    <row r="104" spans="1:10" ht="12.75">
      <c r="A104" s="118" t="s">
        <v>80</v>
      </c>
      <c r="B104" s="119">
        <v>1</v>
      </c>
      <c r="C104" s="119">
        <v>1</v>
      </c>
      <c r="D104" s="119">
        <f t="shared" si="11"/>
        <v>0</v>
      </c>
      <c r="E104" s="119">
        <v>1</v>
      </c>
      <c r="F104" s="119">
        <v>1</v>
      </c>
      <c r="G104" s="120">
        <f t="shared" si="12"/>
        <v>0</v>
      </c>
      <c r="H104" s="121">
        <v>15604</v>
      </c>
      <c r="I104" s="124">
        <v>15669</v>
      </c>
      <c r="J104" s="123">
        <f t="shared" si="13"/>
        <v>65</v>
      </c>
    </row>
    <row r="105" spans="1:10" ht="12.75">
      <c r="A105" s="118" t="s">
        <v>81</v>
      </c>
      <c r="B105" s="119">
        <v>24.27</v>
      </c>
      <c r="C105" s="119">
        <v>23.71</v>
      </c>
      <c r="D105" s="119">
        <f t="shared" si="11"/>
        <v>-0.5599999999999987</v>
      </c>
      <c r="E105" s="119">
        <v>23.75</v>
      </c>
      <c r="F105" s="119">
        <v>23.63</v>
      </c>
      <c r="G105" s="120">
        <f t="shared" si="12"/>
        <v>-0.120000000000001</v>
      </c>
      <c r="H105" s="121">
        <v>10338</v>
      </c>
      <c r="I105" s="124">
        <v>10763</v>
      </c>
      <c r="J105" s="123">
        <f t="shared" si="13"/>
        <v>425</v>
      </c>
    </row>
    <row r="106" spans="1:10" ht="13.5" thickBot="1">
      <c r="A106" s="125" t="s">
        <v>8</v>
      </c>
      <c r="B106" s="126">
        <v>80.06</v>
      </c>
      <c r="C106" s="126">
        <v>80.69</v>
      </c>
      <c r="D106" s="126">
        <f t="shared" si="11"/>
        <v>0.6299999999999955</v>
      </c>
      <c r="E106" s="126">
        <f>SUM(E96:E105)</f>
        <v>78.5</v>
      </c>
      <c r="F106" s="126">
        <f>SUM(F96:F105)</f>
        <v>82.38</v>
      </c>
      <c r="G106" s="127">
        <f t="shared" si="12"/>
        <v>3.8799999999999955</v>
      </c>
      <c r="H106" s="128">
        <v>13024</v>
      </c>
      <c r="I106" s="129">
        <v>13311</v>
      </c>
      <c r="J106" s="130">
        <f t="shared" si="13"/>
        <v>287</v>
      </c>
    </row>
    <row r="107" ht="13.5" thickBot="1"/>
    <row r="108" spans="1:16" ht="12.75">
      <c r="A108" s="394" t="s">
        <v>82</v>
      </c>
      <c r="B108" s="395"/>
      <c r="C108" s="396"/>
      <c r="D108" s="105"/>
      <c r="E108" s="394" t="s">
        <v>83</v>
      </c>
      <c r="F108" s="395"/>
      <c r="G108" s="396"/>
      <c r="H108"/>
      <c r="I108"/>
      <c r="J108"/>
      <c r="K108"/>
      <c r="L108"/>
      <c r="M108"/>
      <c r="N108"/>
      <c r="O108"/>
      <c r="P108"/>
    </row>
    <row r="109" spans="1:16" ht="13.5" thickBot="1">
      <c r="A109" s="106" t="s">
        <v>84</v>
      </c>
      <c r="B109" s="107" t="s">
        <v>85</v>
      </c>
      <c r="C109" s="108" t="s">
        <v>66</v>
      </c>
      <c r="D109" s="105"/>
      <c r="E109" s="106"/>
      <c r="F109" s="397" t="s">
        <v>86</v>
      </c>
      <c r="G109" s="398"/>
      <c r="H109"/>
      <c r="I109"/>
      <c r="J109"/>
      <c r="K109"/>
      <c r="L109"/>
      <c r="M109"/>
      <c r="N109"/>
      <c r="O109"/>
      <c r="P109"/>
    </row>
    <row r="110" spans="1:16" ht="12.75">
      <c r="A110" s="109">
        <v>2004</v>
      </c>
      <c r="B110" s="110">
        <v>81</v>
      </c>
      <c r="C110" s="111">
        <v>80.69</v>
      </c>
      <c r="D110" s="105"/>
      <c r="E110" s="109">
        <v>2004</v>
      </c>
      <c r="F110" s="399">
        <v>152</v>
      </c>
      <c r="G110" s="400"/>
      <c r="H110"/>
      <c r="I110"/>
      <c r="J110"/>
      <c r="K110"/>
      <c r="L110"/>
      <c r="M110"/>
      <c r="N110"/>
      <c r="O110"/>
      <c r="P110"/>
    </row>
    <row r="111" spans="1:16" ht="13.5" thickBot="1">
      <c r="A111" s="112">
        <v>2005</v>
      </c>
      <c r="B111" s="113">
        <v>82.5</v>
      </c>
      <c r="C111" s="168" t="s">
        <v>221</v>
      </c>
      <c r="D111" s="105"/>
      <c r="E111" s="112">
        <v>2005</v>
      </c>
      <c r="F111" s="385">
        <v>152</v>
      </c>
      <c r="G111" s="386"/>
      <c r="H111"/>
      <c r="I111"/>
      <c r="J111"/>
      <c r="K111"/>
      <c r="L111"/>
      <c r="M111"/>
      <c r="N111"/>
      <c r="O111"/>
      <c r="P111"/>
    </row>
  </sheetData>
  <mergeCells count="123">
    <mergeCell ref="A3:A6"/>
    <mergeCell ref="B3:N3"/>
    <mergeCell ref="H4:I4"/>
    <mergeCell ref="M4:N4"/>
    <mergeCell ref="B36:D36"/>
    <mergeCell ref="E36:G36"/>
    <mergeCell ref="J36:L36"/>
    <mergeCell ref="B37:D37"/>
    <mergeCell ref="E37:G37"/>
    <mergeCell ref="H39:K40"/>
    <mergeCell ref="L39:L40"/>
    <mergeCell ref="A41:B41"/>
    <mergeCell ref="D41:F41"/>
    <mergeCell ref="H41:K41"/>
    <mergeCell ref="A39:B40"/>
    <mergeCell ref="C39:C40"/>
    <mergeCell ref="D39:F40"/>
    <mergeCell ref="G39:G40"/>
    <mergeCell ref="A42:B42"/>
    <mergeCell ref="D42:F42"/>
    <mergeCell ref="H42:K42"/>
    <mergeCell ref="A43:B43"/>
    <mergeCell ref="D43:F43"/>
    <mergeCell ref="H43:K43"/>
    <mergeCell ref="A44:B44"/>
    <mergeCell ref="D44:F44"/>
    <mergeCell ref="H44:K44"/>
    <mergeCell ref="A45:B45"/>
    <mergeCell ref="D45:F45"/>
    <mergeCell ref="H45:K45"/>
    <mergeCell ref="A46:B46"/>
    <mergeCell ref="D46:F46"/>
    <mergeCell ref="H46:K46"/>
    <mergeCell ref="A47:B47"/>
    <mergeCell ref="D47:F47"/>
    <mergeCell ref="H47:K47"/>
    <mergeCell ref="A48:B48"/>
    <mergeCell ref="D48:F48"/>
    <mergeCell ref="H48:K48"/>
    <mergeCell ref="A50:B51"/>
    <mergeCell ref="C50:C51"/>
    <mergeCell ref="D50:F51"/>
    <mergeCell ref="G50:G51"/>
    <mergeCell ref="H50:K51"/>
    <mergeCell ref="L50:L51"/>
    <mergeCell ref="A52:B52"/>
    <mergeCell ref="D52:F52"/>
    <mergeCell ref="H52:K52"/>
    <mergeCell ref="A53:B53"/>
    <mergeCell ref="D53:F53"/>
    <mergeCell ref="H53:K53"/>
    <mergeCell ref="A54:B54"/>
    <mergeCell ref="D54:F54"/>
    <mergeCell ref="H54:K54"/>
    <mergeCell ref="A55:B55"/>
    <mergeCell ref="D55:F55"/>
    <mergeCell ref="H55:K55"/>
    <mergeCell ref="A56:B56"/>
    <mergeCell ref="D56:F56"/>
    <mergeCell ref="H56:K56"/>
    <mergeCell ref="A57:B57"/>
    <mergeCell ref="D57:F57"/>
    <mergeCell ref="H57:K57"/>
    <mergeCell ref="A58:B58"/>
    <mergeCell ref="D58:F58"/>
    <mergeCell ref="H58:K58"/>
    <mergeCell ref="L77:M77"/>
    <mergeCell ref="A59:B59"/>
    <mergeCell ref="D59:F59"/>
    <mergeCell ref="H59:K59"/>
    <mergeCell ref="A60:B60"/>
    <mergeCell ref="D60:F60"/>
    <mergeCell ref="H60:K60"/>
    <mergeCell ref="A63:E63"/>
    <mergeCell ref="F63:L63"/>
    <mergeCell ref="C64:D64"/>
    <mergeCell ref="L78:M78"/>
    <mergeCell ref="A79:A80"/>
    <mergeCell ref="B79:B80"/>
    <mergeCell ref="C79:F79"/>
    <mergeCell ref="G79:G80"/>
    <mergeCell ref="H79:H80"/>
    <mergeCell ref="I79:L79"/>
    <mergeCell ref="A94:A95"/>
    <mergeCell ref="B94:D94"/>
    <mergeCell ref="E94:G94"/>
    <mergeCell ref="H94:J94"/>
    <mergeCell ref="F111:G111"/>
    <mergeCell ref="A108:C108"/>
    <mergeCell ref="E108:G108"/>
    <mergeCell ref="F109:G109"/>
    <mergeCell ref="F110:G110"/>
    <mergeCell ref="F64:G64"/>
    <mergeCell ref="I64:K64"/>
    <mergeCell ref="C65:D65"/>
    <mergeCell ref="F65:G65"/>
    <mergeCell ref="I65:K65"/>
    <mergeCell ref="C66:D66"/>
    <mergeCell ref="F66:G66"/>
    <mergeCell ref="I66:K66"/>
    <mergeCell ref="C67:D67"/>
    <mergeCell ref="F67:G67"/>
    <mergeCell ref="I67:K67"/>
    <mergeCell ref="F70:G70"/>
    <mergeCell ref="C68:D68"/>
    <mergeCell ref="F68:G68"/>
    <mergeCell ref="I68:K68"/>
    <mergeCell ref="C69:D69"/>
    <mergeCell ref="F69:G69"/>
    <mergeCell ref="I69:K69"/>
    <mergeCell ref="A74:A76"/>
    <mergeCell ref="B74:B76"/>
    <mergeCell ref="C74:I74"/>
    <mergeCell ref="C75:C76"/>
    <mergeCell ref="D75:I75"/>
    <mergeCell ref="J74:J76"/>
    <mergeCell ref="L74:M75"/>
    <mergeCell ref="N74:N75"/>
    <mergeCell ref="O74:O75"/>
    <mergeCell ref="A88:A89"/>
    <mergeCell ref="B88:B89"/>
    <mergeCell ref="C88:H88"/>
    <mergeCell ref="J89:L89"/>
  </mergeCells>
  <printOptions horizontalCentered="1"/>
  <pageMargins left="0.15748031496062992" right="0.15748031496062992" top="0.5905511811023623" bottom="0.15748031496062992" header="0.35433070866141736" footer="0.15748031496062992"/>
  <pageSetup horizontalDpi="600" verticalDpi="600" orientation="portrait" paperSize="9" scale="64" r:id="rId1"/>
  <headerFooter alignWithMargins="0">
    <oddFooter>&amp;C&amp;P</oddFooter>
  </headerFooter>
  <rowBreaks count="1" manualBreakCount="1">
    <brk id="73" max="1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P113"/>
  <sheetViews>
    <sheetView view="pageBreakPreview" zoomScale="75" zoomScaleSheetLayoutView="75" workbookViewId="0" topLeftCell="A97">
      <selection activeCell="M2" sqref="M2"/>
    </sheetView>
  </sheetViews>
  <sheetFormatPr defaultColWidth="9.00390625" defaultRowHeight="12.75"/>
  <cols>
    <col min="1" max="1" width="28.125" style="10" customWidth="1"/>
    <col min="2" max="7" width="9.75390625" style="11" customWidth="1"/>
    <col min="8" max="8" width="8.125" style="11" customWidth="1"/>
    <col min="9" max="9" width="8.875" style="10" customWidth="1"/>
    <col min="10" max="16" width="9.125" style="10" customWidth="1"/>
  </cols>
  <sheetData>
    <row r="1" spans="12:14" ht="15.75">
      <c r="L1" s="12"/>
      <c r="N1" s="13"/>
    </row>
    <row r="2" spans="1:14" ht="16.5" thickBot="1">
      <c r="A2" s="14"/>
      <c r="B2" s="15"/>
      <c r="C2" s="15"/>
      <c r="D2" s="15"/>
      <c r="E2" s="15"/>
      <c r="F2" s="15"/>
      <c r="G2" s="15"/>
      <c r="H2" s="15"/>
      <c r="L2" s="12"/>
      <c r="N2" s="13"/>
    </row>
    <row r="3" spans="1:14" ht="24" customHeight="1" thickBot="1">
      <c r="A3" s="282" t="s">
        <v>0</v>
      </c>
      <c r="B3" s="279" t="s">
        <v>280</v>
      </c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8"/>
    </row>
    <row r="4" spans="1:14" ht="12.75">
      <c r="A4" s="281"/>
      <c r="B4" s="16" t="s">
        <v>1</v>
      </c>
      <c r="C4" s="17"/>
      <c r="D4" s="18"/>
      <c r="E4" s="16" t="s">
        <v>2</v>
      </c>
      <c r="F4" s="17"/>
      <c r="G4" s="18"/>
      <c r="H4" s="298" t="s">
        <v>3</v>
      </c>
      <c r="I4" s="299"/>
      <c r="J4" s="17" t="s">
        <v>4</v>
      </c>
      <c r="K4" s="19"/>
      <c r="L4" s="18"/>
      <c r="M4" s="298" t="s">
        <v>5</v>
      </c>
      <c r="N4" s="300"/>
    </row>
    <row r="5" spans="1:14" ht="12.75">
      <c r="A5" s="281"/>
      <c r="B5" s="20" t="s">
        <v>6</v>
      </c>
      <c r="C5" s="21" t="s">
        <v>7</v>
      </c>
      <c r="D5" s="22" t="s">
        <v>8</v>
      </c>
      <c r="E5" s="20" t="s">
        <v>6</v>
      </c>
      <c r="F5" s="21" t="s">
        <v>7</v>
      </c>
      <c r="G5" s="22" t="s">
        <v>8</v>
      </c>
      <c r="H5" s="23" t="s">
        <v>8</v>
      </c>
      <c r="I5" s="23" t="s">
        <v>9</v>
      </c>
      <c r="J5" s="24" t="s">
        <v>6</v>
      </c>
      <c r="K5" s="21" t="s">
        <v>7</v>
      </c>
      <c r="L5" s="22" t="s">
        <v>8</v>
      </c>
      <c r="M5" s="23" t="s">
        <v>8</v>
      </c>
      <c r="N5" s="22" t="s">
        <v>9</v>
      </c>
    </row>
    <row r="6" spans="1:14" ht="13.5" thickBot="1">
      <c r="A6" s="278"/>
      <c r="B6" s="25" t="s">
        <v>10</v>
      </c>
      <c r="C6" s="26" t="s">
        <v>10</v>
      </c>
      <c r="D6" s="27"/>
      <c r="E6" s="25" t="s">
        <v>10</v>
      </c>
      <c r="F6" s="26" t="s">
        <v>10</v>
      </c>
      <c r="G6" s="27"/>
      <c r="H6" s="28" t="s">
        <v>11</v>
      </c>
      <c r="I6" s="29" t="s">
        <v>12</v>
      </c>
      <c r="J6" s="30" t="s">
        <v>10</v>
      </c>
      <c r="K6" s="26" t="s">
        <v>10</v>
      </c>
      <c r="L6" s="27"/>
      <c r="M6" s="28" t="s">
        <v>11</v>
      </c>
      <c r="N6" s="27" t="s">
        <v>12</v>
      </c>
    </row>
    <row r="7" spans="1:14" ht="13.5" customHeight="1" thickTop="1">
      <c r="A7" s="31" t="s">
        <v>13</v>
      </c>
      <c r="B7" s="32"/>
      <c r="C7" s="33"/>
      <c r="D7" s="34"/>
      <c r="E7" s="32"/>
      <c r="F7" s="33"/>
      <c r="G7" s="34"/>
      <c r="H7" s="35"/>
      <c r="I7" s="36"/>
      <c r="J7" s="37"/>
      <c r="K7" s="33"/>
      <c r="L7" s="38"/>
      <c r="M7" s="35"/>
      <c r="N7" s="39"/>
    </row>
    <row r="8" spans="1:14" ht="13.5" customHeight="1">
      <c r="A8" s="40" t="s">
        <v>14</v>
      </c>
      <c r="B8" s="41">
        <v>9469</v>
      </c>
      <c r="C8" s="42">
        <v>271</v>
      </c>
      <c r="D8" s="43">
        <v>9740</v>
      </c>
      <c r="E8" s="41">
        <v>10107</v>
      </c>
      <c r="F8" s="42">
        <v>218</v>
      </c>
      <c r="G8" s="43">
        <v>10325</v>
      </c>
      <c r="H8" s="44">
        <f>+G8-D8</f>
        <v>585</v>
      </c>
      <c r="I8" s="45">
        <f>+G8/D8</f>
        <v>1.0600616016427105</v>
      </c>
      <c r="J8" s="46">
        <v>10700</v>
      </c>
      <c r="K8" s="42">
        <v>174</v>
      </c>
      <c r="L8" s="47">
        <v>10874</v>
      </c>
      <c r="M8" s="44">
        <f>+L8-G8</f>
        <v>549</v>
      </c>
      <c r="N8" s="48">
        <f>+L8/G8</f>
        <v>1.0531719128329298</v>
      </c>
    </row>
    <row r="9" spans="1:14" ht="13.5" customHeight="1">
      <c r="A9" s="40" t="s">
        <v>15</v>
      </c>
      <c r="B9" s="41"/>
      <c r="C9" s="42"/>
      <c r="D9" s="43">
        <f aca="true" t="shared" si="0" ref="D9:D15">SUM(B9:C9)</f>
        <v>0</v>
      </c>
      <c r="E9" s="41"/>
      <c r="F9" s="42"/>
      <c r="G9" s="43">
        <f aca="true" t="shared" si="1" ref="G9:G15">SUM(E9:F9)</f>
        <v>0</v>
      </c>
      <c r="H9" s="44">
        <f aca="true" t="shared" si="2" ref="H9:H35">+G9-D9</f>
        <v>0</v>
      </c>
      <c r="I9" s="45"/>
      <c r="J9" s="46"/>
      <c r="K9" s="42"/>
      <c r="L9" s="47">
        <f aca="true" t="shared" si="3" ref="L9:L15">SUM(J9:K9)</f>
        <v>0</v>
      </c>
      <c r="M9" s="44">
        <f aca="true" t="shared" si="4" ref="M9:M35">+L9-G9</f>
        <v>0</v>
      </c>
      <c r="N9" s="48"/>
    </row>
    <row r="10" spans="1:14" ht="13.5" customHeight="1">
      <c r="A10" s="40" t="s">
        <v>16</v>
      </c>
      <c r="B10" s="41">
        <v>8</v>
      </c>
      <c r="C10" s="42">
        <v>2</v>
      </c>
      <c r="D10" s="43">
        <v>10</v>
      </c>
      <c r="E10" s="41"/>
      <c r="F10" s="42"/>
      <c r="G10" s="43">
        <f t="shared" si="1"/>
        <v>0</v>
      </c>
      <c r="H10" s="44">
        <f t="shared" si="2"/>
        <v>-10</v>
      </c>
      <c r="I10" s="45">
        <f aca="true" t="shared" si="5" ref="I10:I35">+G10/D10</f>
        <v>0</v>
      </c>
      <c r="J10" s="46"/>
      <c r="K10" s="42"/>
      <c r="L10" s="47">
        <f t="shared" si="3"/>
        <v>0</v>
      </c>
      <c r="M10" s="44">
        <f t="shared" si="4"/>
        <v>0</v>
      </c>
      <c r="N10" s="48"/>
    </row>
    <row r="11" spans="1:14" ht="13.5" customHeight="1">
      <c r="A11" s="40" t="s">
        <v>17</v>
      </c>
      <c r="B11" s="41">
        <v>732</v>
      </c>
      <c r="C11" s="42"/>
      <c r="D11" s="43">
        <f t="shared" si="0"/>
        <v>732</v>
      </c>
      <c r="E11" s="41">
        <v>191</v>
      </c>
      <c r="F11" s="42"/>
      <c r="G11" s="43">
        <f t="shared" si="1"/>
        <v>191</v>
      </c>
      <c r="H11" s="44">
        <f t="shared" si="2"/>
        <v>-541</v>
      </c>
      <c r="I11" s="45">
        <f t="shared" si="5"/>
        <v>0.2609289617486339</v>
      </c>
      <c r="J11" s="46">
        <v>120</v>
      </c>
      <c r="K11" s="42"/>
      <c r="L11" s="47">
        <f t="shared" si="3"/>
        <v>120</v>
      </c>
      <c r="M11" s="44">
        <f t="shared" si="4"/>
        <v>-71</v>
      </c>
      <c r="N11" s="48">
        <f aca="true" t="shared" si="6" ref="N11:N35">+L11/G11</f>
        <v>0.6282722513089005</v>
      </c>
    </row>
    <row r="12" spans="1:14" ht="13.5" customHeight="1">
      <c r="A12" s="49" t="s">
        <v>18</v>
      </c>
      <c r="B12" s="41">
        <v>657</v>
      </c>
      <c r="C12" s="42"/>
      <c r="D12" s="43">
        <f t="shared" si="0"/>
        <v>657</v>
      </c>
      <c r="E12" s="41">
        <v>80</v>
      </c>
      <c r="F12" s="42"/>
      <c r="G12" s="43">
        <f t="shared" si="1"/>
        <v>80</v>
      </c>
      <c r="H12" s="44">
        <f t="shared" si="2"/>
        <v>-577</v>
      </c>
      <c r="I12" s="45">
        <f t="shared" si="5"/>
        <v>0.121765601217656</v>
      </c>
      <c r="J12" s="46"/>
      <c r="K12" s="42"/>
      <c r="L12" s="47">
        <f t="shared" si="3"/>
        <v>0</v>
      </c>
      <c r="M12" s="44">
        <f t="shared" si="4"/>
        <v>-80</v>
      </c>
      <c r="N12" s="48"/>
    </row>
    <row r="13" spans="1:14" ht="13.5" customHeight="1">
      <c r="A13" s="49" t="s">
        <v>19</v>
      </c>
      <c r="B13" s="41"/>
      <c r="C13" s="42"/>
      <c r="D13" s="43">
        <f t="shared" si="0"/>
        <v>0</v>
      </c>
      <c r="E13" s="41"/>
      <c r="F13" s="42"/>
      <c r="G13" s="43">
        <f t="shared" si="1"/>
        <v>0</v>
      </c>
      <c r="H13" s="44">
        <f t="shared" si="2"/>
        <v>0</v>
      </c>
      <c r="I13" s="45"/>
      <c r="J13" s="46"/>
      <c r="K13" s="42"/>
      <c r="L13" s="47">
        <f t="shared" si="3"/>
        <v>0</v>
      </c>
      <c r="M13" s="44">
        <f t="shared" si="4"/>
        <v>0</v>
      </c>
      <c r="N13" s="48"/>
    </row>
    <row r="14" spans="1:14" ht="23.25" customHeight="1">
      <c r="A14" s="49" t="s">
        <v>20</v>
      </c>
      <c r="B14" s="41"/>
      <c r="C14" s="42"/>
      <c r="D14" s="43">
        <f t="shared" si="0"/>
        <v>0</v>
      </c>
      <c r="E14" s="41"/>
      <c r="F14" s="42"/>
      <c r="G14" s="43">
        <f t="shared" si="1"/>
        <v>0</v>
      </c>
      <c r="H14" s="44">
        <f t="shared" si="2"/>
        <v>0</v>
      </c>
      <c r="I14" s="45"/>
      <c r="J14" s="46"/>
      <c r="K14" s="42"/>
      <c r="L14" s="47">
        <f t="shared" si="3"/>
        <v>0</v>
      </c>
      <c r="M14" s="44">
        <f t="shared" si="4"/>
        <v>0</v>
      </c>
      <c r="N14" s="48"/>
    </row>
    <row r="15" spans="1:14" ht="13.5" customHeight="1" thickBot="1">
      <c r="A15" s="50" t="s">
        <v>21</v>
      </c>
      <c r="B15" s="51">
        <v>12592</v>
      </c>
      <c r="C15" s="52"/>
      <c r="D15" s="43">
        <f t="shared" si="0"/>
        <v>12592</v>
      </c>
      <c r="E15" s="51">
        <v>12696</v>
      </c>
      <c r="F15" s="52"/>
      <c r="G15" s="43">
        <f t="shared" si="1"/>
        <v>12696</v>
      </c>
      <c r="H15" s="53">
        <f t="shared" si="2"/>
        <v>104</v>
      </c>
      <c r="I15" s="54">
        <f t="shared" si="5"/>
        <v>1.008259212198221</v>
      </c>
      <c r="J15" s="55">
        <v>12717</v>
      </c>
      <c r="K15" s="52"/>
      <c r="L15" s="47">
        <f t="shared" si="3"/>
        <v>12717</v>
      </c>
      <c r="M15" s="53">
        <f t="shared" si="4"/>
        <v>21</v>
      </c>
      <c r="N15" s="56">
        <f t="shared" si="6"/>
        <v>1.0016540642722118</v>
      </c>
    </row>
    <row r="16" spans="1:14" ht="13.5" customHeight="1" thickBot="1">
      <c r="A16" s="57" t="s">
        <v>22</v>
      </c>
      <c r="B16" s="58">
        <f aca="true" t="shared" si="7" ref="B16:G16">SUM(B7+B8+B9+B10+B11+B13+B15)</f>
        <v>22801</v>
      </c>
      <c r="C16" s="59">
        <f t="shared" si="7"/>
        <v>273</v>
      </c>
      <c r="D16" s="60">
        <f t="shared" si="7"/>
        <v>23074</v>
      </c>
      <c r="E16" s="58">
        <f t="shared" si="7"/>
        <v>22994</v>
      </c>
      <c r="F16" s="59">
        <f t="shared" si="7"/>
        <v>218</v>
      </c>
      <c r="G16" s="60">
        <f t="shared" si="7"/>
        <v>23212</v>
      </c>
      <c r="H16" s="61">
        <f t="shared" si="2"/>
        <v>138</v>
      </c>
      <c r="I16" s="62">
        <f t="shared" si="5"/>
        <v>1.0059807575626245</v>
      </c>
      <c r="J16" s="63">
        <f>SUM(J7+J8+J9+J10+J11+J13+J15)</f>
        <v>23537</v>
      </c>
      <c r="K16" s="59">
        <f>SUM(K7+K8+K9+K10+K11+K13+K15)</f>
        <v>174</v>
      </c>
      <c r="L16" s="60">
        <f>SUM(L7+L8+L9+L10+L11+L13+L15)</f>
        <v>23711</v>
      </c>
      <c r="M16" s="61">
        <f t="shared" si="4"/>
        <v>499</v>
      </c>
      <c r="N16" s="64">
        <f t="shared" si="6"/>
        <v>1.021497501292435</v>
      </c>
    </row>
    <row r="17" spans="1:14" ht="13.5" customHeight="1">
      <c r="A17" s="65" t="s">
        <v>23</v>
      </c>
      <c r="B17" s="32">
        <v>4369</v>
      </c>
      <c r="C17" s="33">
        <v>153</v>
      </c>
      <c r="D17" s="43">
        <f aca="true" t="shared" si="8" ref="D17:D34">SUM(B17:C17)</f>
        <v>4522</v>
      </c>
      <c r="E17" s="32">
        <v>4607</v>
      </c>
      <c r="F17" s="33">
        <v>127</v>
      </c>
      <c r="G17" s="34">
        <f>SUM(E17:F17)</f>
        <v>4734</v>
      </c>
      <c r="H17" s="35">
        <f t="shared" si="2"/>
        <v>212</v>
      </c>
      <c r="I17" s="66">
        <f t="shared" si="5"/>
        <v>1.0468819106590004</v>
      </c>
      <c r="J17" s="37">
        <v>3782</v>
      </c>
      <c r="K17" s="33">
        <v>117</v>
      </c>
      <c r="L17" s="38">
        <f>SUM(J17:K17)</f>
        <v>3899</v>
      </c>
      <c r="M17" s="35">
        <f t="shared" si="4"/>
        <v>-835</v>
      </c>
      <c r="N17" s="67">
        <f t="shared" si="6"/>
        <v>0.8236163920574567</v>
      </c>
    </row>
    <row r="18" spans="1:14" ht="21" customHeight="1">
      <c r="A18" s="49" t="s">
        <v>24</v>
      </c>
      <c r="B18" s="32">
        <v>503</v>
      </c>
      <c r="C18" s="33"/>
      <c r="D18" s="43">
        <f t="shared" si="8"/>
        <v>503</v>
      </c>
      <c r="E18" s="32">
        <v>824</v>
      </c>
      <c r="F18" s="33"/>
      <c r="G18" s="34">
        <f aca="true" t="shared" si="9" ref="G18:G34">SUM(E18:F18)</f>
        <v>824</v>
      </c>
      <c r="H18" s="44">
        <f t="shared" si="2"/>
        <v>321</v>
      </c>
      <c r="I18" s="45">
        <f t="shared" si="5"/>
        <v>1.6381709741550696</v>
      </c>
      <c r="J18" s="37">
        <v>90</v>
      </c>
      <c r="K18" s="33"/>
      <c r="L18" s="38">
        <f aca="true" t="shared" si="10" ref="L18:L34">SUM(J18:K18)</f>
        <v>90</v>
      </c>
      <c r="M18" s="44">
        <f t="shared" si="4"/>
        <v>-734</v>
      </c>
      <c r="N18" s="48">
        <f t="shared" si="6"/>
        <v>0.10922330097087378</v>
      </c>
    </row>
    <row r="19" spans="1:14" ht="13.5" customHeight="1">
      <c r="A19" s="40" t="s">
        <v>25</v>
      </c>
      <c r="B19" s="41">
        <v>1517</v>
      </c>
      <c r="C19" s="42">
        <v>13</v>
      </c>
      <c r="D19" s="43">
        <f t="shared" si="8"/>
        <v>1530</v>
      </c>
      <c r="E19" s="41">
        <v>2011</v>
      </c>
      <c r="F19" s="42">
        <v>11</v>
      </c>
      <c r="G19" s="34">
        <f t="shared" si="9"/>
        <v>2022</v>
      </c>
      <c r="H19" s="44">
        <f t="shared" si="2"/>
        <v>492</v>
      </c>
      <c r="I19" s="45">
        <f t="shared" si="5"/>
        <v>1.3215686274509804</v>
      </c>
      <c r="J19" s="46">
        <v>1934</v>
      </c>
      <c r="K19" s="42">
        <v>10</v>
      </c>
      <c r="L19" s="38">
        <f t="shared" si="10"/>
        <v>1944</v>
      </c>
      <c r="M19" s="44">
        <f t="shared" si="4"/>
        <v>-78</v>
      </c>
      <c r="N19" s="48">
        <f t="shared" si="6"/>
        <v>0.9614243323442137</v>
      </c>
    </row>
    <row r="20" spans="1:14" ht="13.5" customHeight="1">
      <c r="A20" s="49" t="s">
        <v>26</v>
      </c>
      <c r="B20" s="41"/>
      <c r="C20" s="42"/>
      <c r="D20" s="43">
        <f t="shared" si="8"/>
        <v>0</v>
      </c>
      <c r="E20" s="41"/>
      <c r="F20" s="42"/>
      <c r="G20" s="34">
        <f t="shared" si="9"/>
        <v>0</v>
      </c>
      <c r="H20" s="44">
        <f t="shared" si="2"/>
        <v>0</v>
      </c>
      <c r="I20" s="45"/>
      <c r="J20" s="46"/>
      <c r="K20" s="42"/>
      <c r="L20" s="38">
        <f t="shared" si="10"/>
        <v>0</v>
      </c>
      <c r="M20" s="44">
        <f t="shared" si="4"/>
        <v>0</v>
      </c>
      <c r="N20" s="48"/>
    </row>
    <row r="21" spans="1:14" ht="13.5" customHeight="1">
      <c r="A21" s="40" t="s">
        <v>27</v>
      </c>
      <c r="B21" s="41"/>
      <c r="C21" s="42"/>
      <c r="D21" s="43">
        <f t="shared" si="8"/>
        <v>0</v>
      </c>
      <c r="E21" s="41"/>
      <c r="F21" s="42"/>
      <c r="G21" s="34">
        <f t="shared" si="9"/>
        <v>0</v>
      </c>
      <c r="H21" s="44">
        <f t="shared" si="2"/>
        <v>0</v>
      </c>
      <c r="I21" s="45"/>
      <c r="J21" s="46"/>
      <c r="K21" s="42"/>
      <c r="L21" s="38">
        <f t="shared" si="10"/>
        <v>0</v>
      </c>
      <c r="M21" s="44">
        <f t="shared" si="4"/>
        <v>0</v>
      </c>
      <c r="N21" s="48"/>
    </row>
    <row r="22" spans="1:14" ht="13.5" customHeight="1">
      <c r="A22" s="40" t="s">
        <v>28</v>
      </c>
      <c r="B22" s="46">
        <v>2172</v>
      </c>
      <c r="C22" s="42">
        <v>3</v>
      </c>
      <c r="D22" s="43">
        <f t="shared" si="8"/>
        <v>2175</v>
      </c>
      <c r="E22" s="46">
        <v>1708</v>
      </c>
      <c r="F22" s="42">
        <v>2</v>
      </c>
      <c r="G22" s="34">
        <f t="shared" si="9"/>
        <v>1710</v>
      </c>
      <c r="H22" s="44">
        <f t="shared" si="2"/>
        <v>-465</v>
      </c>
      <c r="I22" s="45">
        <f t="shared" si="5"/>
        <v>0.7862068965517242</v>
      </c>
      <c r="J22" s="46">
        <v>1311</v>
      </c>
      <c r="K22" s="42">
        <v>1</v>
      </c>
      <c r="L22" s="38">
        <f t="shared" si="10"/>
        <v>1312</v>
      </c>
      <c r="M22" s="44">
        <f t="shared" si="4"/>
        <v>-398</v>
      </c>
      <c r="N22" s="48">
        <f t="shared" si="6"/>
        <v>0.7672514619883041</v>
      </c>
    </row>
    <row r="23" spans="1:14" ht="13.5" customHeight="1">
      <c r="A23" s="49" t="s">
        <v>29</v>
      </c>
      <c r="B23" s="41">
        <v>1433</v>
      </c>
      <c r="C23" s="42">
        <v>3</v>
      </c>
      <c r="D23" s="43">
        <f t="shared" si="8"/>
        <v>1436</v>
      </c>
      <c r="E23" s="41">
        <v>839</v>
      </c>
      <c r="F23" s="42">
        <v>2</v>
      </c>
      <c r="G23" s="34">
        <f t="shared" si="9"/>
        <v>841</v>
      </c>
      <c r="H23" s="44">
        <f t="shared" si="2"/>
        <v>-595</v>
      </c>
      <c r="I23" s="45">
        <f t="shared" si="5"/>
        <v>0.5856545961002786</v>
      </c>
      <c r="J23" s="68">
        <v>441</v>
      </c>
      <c r="K23" s="42">
        <v>1</v>
      </c>
      <c r="L23" s="38">
        <f t="shared" si="10"/>
        <v>442</v>
      </c>
      <c r="M23" s="44">
        <f t="shared" si="4"/>
        <v>-399</v>
      </c>
      <c r="N23" s="48">
        <f t="shared" si="6"/>
        <v>0.525564803804994</v>
      </c>
    </row>
    <row r="24" spans="1:14" ht="13.5" customHeight="1">
      <c r="A24" s="40" t="s">
        <v>30</v>
      </c>
      <c r="B24" s="41">
        <v>739</v>
      </c>
      <c r="C24" s="42"/>
      <c r="D24" s="43">
        <f t="shared" si="8"/>
        <v>739</v>
      </c>
      <c r="E24" s="41">
        <v>869</v>
      </c>
      <c r="F24" s="42"/>
      <c r="G24" s="34">
        <f t="shared" si="9"/>
        <v>869</v>
      </c>
      <c r="H24" s="44">
        <f t="shared" si="2"/>
        <v>130</v>
      </c>
      <c r="I24" s="45">
        <f t="shared" si="5"/>
        <v>1.175913396481732</v>
      </c>
      <c r="J24" s="68">
        <v>870</v>
      </c>
      <c r="K24" s="42"/>
      <c r="L24" s="38">
        <f t="shared" si="10"/>
        <v>870</v>
      </c>
      <c r="M24" s="44">
        <f t="shared" si="4"/>
        <v>1</v>
      </c>
      <c r="N24" s="48">
        <f t="shared" si="6"/>
        <v>1.001150747986191</v>
      </c>
    </row>
    <row r="25" spans="1:14" ht="13.5" customHeight="1">
      <c r="A25" s="69" t="s">
        <v>31</v>
      </c>
      <c r="B25" s="46">
        <v>13327</v>
      </c>
      <c r="C25" s="42">
        <v>57</v>
      </c>
      <c r="D25" s="43">
        <f t="shared" si="8"/>
        <v>13384</v>
      </c>
      <c r="E25" s="46">
        <v>13676</v>
      </c>
      <c r="F25" s="42">
        <v>48</v>
      </c>
      <c r="G25" s="34">
        <f t="shared" si="9"/>
        <v>13724</v>
      </c>
      <c r="H25" s="44">
        <f t="shared" si="2"/>
        <v>340</v>
      </c>
      <c r="I25" s="45">
        <f t="shared" si="5"/>
        <v>1.025403466826061</v>
      </c>
      <c r="J25" s="46">
        <v>15473</v>
      </c>
      <c r="K25" s="42">
        <v>46</v>
      </c>
      <c r="L25" s="38">
        <f t="shared" si="10"/>
        <v>15519</v>
      </c>
      <c r="M25" s="44">
        <f t="shared" si="4"/>
        <v>1795</v>
      </c>
      <c r="N25" s="48">
        <f t="shared" si="6"/>
        <v>1.130792771786651</v>
      </c>
    </row>
    <row r="26" spans="1:14" ht="13.5" customHeight="1">
      <c r="A26" s="49" t="s">
        <v>32</v>
      </c>
      <c r="B26" s="41">
        <v>9858</v>
      </c>
      <c r="C26" s="42">
        <v>42</v>
      </c>
      <c r="D26" s="43">
        <f t="shared" si="8"/>
        <v>9900</v>
      </c>
      <c r="E26" s="41">
        <v>9970</v>
      </c>
      <c r="F26" s="42">
        <v>35</v>
      </c>
      <c r="G26" s="34">
        <f t="shared" si="9"/>
        <v>10005</v>
      </c>
      <c r="H26" s="44">
        <f t="shared" si="2"/>
        <v>105</v>
      </c>
      <c r="I26" s="45">
        <f t="shared" si="5"/>
        <v>1.0106060606060605</v>
      </c>
      <c r="J26" s="68">
        <v>11298</v>
      </c>
      <c r="K26" s="70">
        <v>30</v>
      </c>
      <c r="L26" s="38">
        <f t="shared" si="10"/>
        <v>11328</v>
      </c>
      <c r="M26" s="44">
        <f t="shared" si="4"/>
        <v>1323</v>
      </c>
      <c r="N26" s="48">
        <f t="shared" si="6"/>
        <v>1.1322338830584708</v>
      </c>
    </row>
    <row r="27" spans="1:14" ht="13.5" customHeight="1">
      <c r="A27" s="69" t="s">
        <v>33</v>
      </c>
      <c r="B27" s="41">
        <v>9572</v>
      </c>
      <c r="C27" s="42">
        <v>42</v>
      </c>
      <c r="D27" s="43">
        <f t="shared" si="8"/>
        <v>9614</v>
      </c>
      <c r="E27" s="41">
        <v>9883</v>
      </c>
      <c r="F27" s="42">
        <v>35</v>
      </c>
      <c r="G27" s="34">
        <f t="shared" si="9"/>
        <v>9918</v>
      </c>
      <c r="H27" s="44">
        <f t="shared" si="2"/>
        <v>304</v>
      </c>
      <c r="I27" s="45" t="s">
        <v>253</v>
      </c>
      <c r="J27" s="46">
        <v>11218</v>
      </c>
      <c r="K27" s="42">
        <v>30</v>
      </c>
      <c r="L27" s="38">
        <f t="shared" si="10"/>
        <v>11248</v>
      </c>
      <c r="M27" s="44">
        <f t="shared" si="4"/>
        <v>1330</v>
      </c>
      <c r="N27" s="48">
        <f t="shared" si="6"/>
        <v>1.1340996168582376</v>
      </c>
    </row>
    <row r="28" spans="1:14" ht="13.5" customHeight="1">
      <c r="A28" s="49" t="s">
        <v>34</v>
      </c>
      <c r="B28" s="41">
        <v>86</v>
      </c>
      <c r="C28" s="42"/>
      <c r="D28" s="43">
        <f t="shared" si="8"/>
        <v>86</v>
      </c>
      <c r="E28" s="41">
        <v>87</v>
      </c>
      <c r="F28" s="42"/>
      <c r="G28" s="34">
        <f t="shared" si="9"/>
        <v>87</v>
      </c>
      <c r="H28" s="44">
        <f t="shared" si="2"/>
        <v>1</v>
      </c>
      <c r="I28" s="45">
        <f t="shared" si="5"/>
        <v>1.0116279069767442</v>
      </c>
      <c r="J28" s="46">
        <v>80</v>
      </c>
      <c r="K28" s="42"/>
      <c r="L28" s="38">
        <f t="shared" si="10"/>
        <v>80</v>
      </c>
      <c r="M28" s="44">
        <f t="shared" si="4"/>
        <v>-7</v>
      </c>
      <c r="N28" s="48">
        <f t="shared" si="6"/>
        <v>0.9195402298850575</v>
      </c>
    </row>
    <row r="29" spans="1:14" ht="13.5" customHeight="1">
      <c r="A29" s="49" t="s">
        <v>35</v>
      </c>
      <c r="B29" s="41">
        <v>3669</v>
      </c>
      <c r="C29" s="42">
        <v>15</v>
      </c>
      <c r="D29" s="43">
        <f t="shared" si="8"/>
        <v>3684</v>
      </c>
      <c r="E29" s="41">
        <v>3706</v>
      </c>
      <c r="F29" s="42"/>
      <c r="G29" s="34">
        <f t="shared" si="9"/>
        <v>3706</v>
      </c>
      <c r="H29" s="44">
        <f t="shared" si="2"/>
        <v>22</v>
      </c>
      <c r="I29" s="45">
        <f t="shared" si="5"/>
        <v>1.005971769815418</v>
      </c>
      <c r="J29" s="46">
        <v>4175</v>
      </c>
      <c r="K29" s="42">
        <v>16</v>
      </c>
      <c r="L29" s="38">
        <f t="shared" si="10"/>
        <v>4191</v>
      </c>
      <c r="M29" s="44">
        <f t="shared" si="4"/>
        <v>485</v>
      </c>
      <c r="N29" s="48">
        <f t="shared" si="6"/>
        <v>1.1308688613059903</v>
      </c>
    </row>
    <row r="30" spans="1:14" ht="13.5" customHeight="1">
      <c r="A30" s="69" t="s">
        <v>36</v>
      </c>
      <c r="B30" s="41"/>
      <c r="C30" s="42"/>
      <c r="D30" s="43">
        <f t="shared" si="8"/>
        <v>0</v>
      </c>
      <c r="E30" s="41"/>
      <c r="F30" s="42"/>
      <c r="G30" s="34">
        <f t="shared" si="9"/>
        <v>0</v>
      </c>
      <c r="H30" s="44">
        <f t="shared" si="2"/>
        <v>0</v>
      </c>
      <c r="I30" s="45"/>
      <c r="J30" s="46"/>
      <c r="K30" s="42"/>
      <c r="L30" s="38">
        <f t="shared" si="10"/>
        <v>0</v>
      </c>
      <c r="M30" s="44">
        <f t="shared" si="4"/>
        <v>0</v>
      </c>
      <c r="N30" s="48"/>
    </row>
    <row r="31" spans="1:14" ht="13.5" customHeight="1">
      <c r="A31" s="69" t="s">
        <v>37</v>
      </c>
      <c r="B31" s="41">
        <v>69</v>
      </c>
      <c r="C31" s="42"/>
      <c r="D31" s="43">
        <f t="shared" si="8"/>
        <v>69</v>
      </c>
      <c r="E31" s="41">
        <v>125</v>
      </c>
      <c r="F31" s="42"/>
      <c r="G31" s="34">
        <f t="shared" si="9"/>
        <v>125</v>
      </c>
      <c r="H31" s="44">
        <f t="shared" si="2"/>
        <v>56</v>
      </c>
      <c r="I31" s="45">
        <f t="shared" si="5"/>
        <v>1.8115942028985508</v>
      </c>
      <c r="J31" s="46">
        <v>130</v>
      </c>
      <c r="K31" s="42"/>
      <c r="L31" s="38">
        <f t="shared" si="10"/>
        <v>130</v>
      </c>
      <c r="M31" s="44">
        <f t="shared" si="4"/>
        <v>5</v>
      </c>
      <c r="N31" s="48">
        <f t="shared" si="6"/>
        <v>1.04</v>
      </c>
    </row>
    <row r="32" spans="1:14" ht="13.5" customHeight="1">
      <c r="A32" s="49" t="s">
        <v>38</v>
      </c>
      <c r="B32" s="41">
        <v>843</v>
      </c>
      <c r="C32" s="42">
        <v>1</v>
      </c>
      <c r="D32" s="43">
        <f t="shared" si="8"/>
        <v>844</v>
      </c>
      <c r="E32" s="41">
        <v>883</v>
      </c>
      <c r="F32" s="42">
        <v>1</v>
      </c>
      <c r="G32" s="34">
        <f t="shared" si="9"/>
        <v>884</v>
      </c>
      <c r="H32" s="44">
        <f t="shared" si="2"/>
        <v>40</v>
      </c>
      <c r="I32" s="45">
        <f t="shared" si="5"/>
        <v>1.04739336492891</v>
      </c>
      <c r="J32" s="68">
        <v>907</v>
      </c>
      <c r="K32" s="42"/>
      <c r="L32" s="38">
        <f t="shared" si="10"/>
        <v>907</v>
      </c>
      <c r="M32" s="44">
        <f t="shared" si="4"/>
        <v>23</v>
      </c>
      <c r="N32" s="48">
        <f t="shared" si="6"/>
        <v>1.0260180995475112</v>
      </c>
    </row>
    <row r="33" spans="1:14" ht="22.5" customHeight="1">
      <c r="A33" s="49" t="s">
        <v>39</v>
      </c>
      <c r="B33" s="41">
        <v>843</v>
      </c>
      <c r="C33" s="42">
        <v>1</v>
      </c>
      <c r="D33" s="43">
        <f t="shared" si="8"/>
        <v>844</v>
      </c>
      <c r="E33" s="41">
        <v>883</v>
      </c>
      <c r="F33" s="42">
        <v>1</v>
      </c>
      <c r="G33" s="34">
        <f t="shared" si="9"/>
        <v>884</v>
      </c>
      <c r="H33" s="44">
        <f t="shared" si="2"/>
        <v>40</v>
      </c>
      <c r="I33" s="45">
        <f t="shared" si="5"/>
        <v>1.04739336492891</v>
      </c>
      <c r="J33" s="68">
        <v>907</v>
      </c>
      <c r="K33" s="42"/>
      <c r="L33" s="38">
        <f t="shared" si="10"/>
        <v>907</v>
      </c>
      <c r="M33" s="44">
        <f t="shared" si="4"/>
        <v>23</v>
      </c>
      <c r="N33" s="48">
        <f t="shared" si="6"/>
        <v>1.0260180995475112</v>
      </c>
    </row>
    <row r="34" spans="1:14" ht="13.5" customHeight="1" thickBot="1">
      <c r="A34" s="71" t="s">
        <v>40</v>
      </c>
      <c r="B34" s="51"/>
      <c r="C34" s="52"/>
      <c r="D34" s="43">
        <f t="shared" si="8"/>
        <v>0</v>
      </c>
      <c r="E34" s="51"/>
      <c r="F34" s="52"/>
      <c r="G34" s="34">
        <f t="shared" si="9"/>
        <v>0</v>
      </c>
      <c r="H34" s="53">
        <f t="shared" si="2"/>
        <v>0</v>
      </c>
      <c r="I34" s="54"/>
      <c r="J34" s="72"/>
      <c r="K34" s="52"/>
      <c r="L34" s="38">
        <f t="shared" si="10"/>
        <v>0</v>
      </c>
      <c r="M34" s="53">
        <f t="shared" si="4"/>
        <v>0</v>
      </c>
      <c r="N34" s="56"/>
    </row>
    <row r="35" spans="1:14" ht="13.5" customHeight="1" thickBot="1">
      <c r="A35" s="57" t="s">
        <v>41</v>
      </c>
      <c r="B35" s="58">
        <f aca="true" t="shared" si="11" ref="B35:G35">SUM(B17+B19+B20+B21+B22+B25+B30+B31+B32+B34)</f>
        <v>22297</v>
      </c>
      <c r="C35" s="59">
        <f t="shared" si="11"/>
        <v>227</v>
      </c>
      <c r="D35" s="60">
        <f t="shared" si="11"/>
        <v>22524</v>
      </c>
      <c r="E35" s="58">
        <f t="shared" si="11"/>
        <v>23010</v>
      </c>
      <c r="F35" s="59">
        <f t="shared" si="11"/>
        <v>189</v>
      </c>
      <c r="G35" s="60">
        <f t="shared" si="11"/>
        <v>23199</v>
      </c>
      <c r="H35" s="61">
        <f t="shared" si="2"/>
        <v>675</v>
      </c>
      <c r="I35" s="62">
        <f t="shared" si="5"/>
        <v>1.0299680340969632</v>
      </c>
      <c r="J35" s="63">
        <f>SUM(J17+J19+J20+J21+J22+J25+J30+J31+J32+J34)</f>
        <v>23537</v>
      </c>
      <c r="K35" s="59">
        <f>SUM(K17+K19+K20+K21+K22+K25+K30+K31+K32+K34)</f>
        <v>174</v>
      </c>
      <c r="L35" s="60">
        <f>SUM(L17+L19+L20+L21+L22+L25+L30+L31+L32+L34)</f>
        <v>23711</v>
      </c>
      <c r="M35" s="61">
        <f t="shared" si="4"/>
        <v>512</v>
      </c>
      <c r="N35" s="64">
        <f t="shared" si="6"/>
        <v>1.0220699168067588</v>
      </c>
    </row>
    <row r="36" spans="1:14" ht="13.5" customHeight="1" thickBot="1">
      <c r="A36" s="57" t="s">
        <v>42</v>
      </c>
      <c r="B36" s="301">
        <f>+D16-D35</f>
        <v>550</v>
      </c>
      <c r="C36" s="302"/>
      <c r="D36" s="303"/>
      <c r="E36" s="301">
        <f>+G16-G35</f>
        <v>13</v>
      </c>
      <c r="F36" s="302"/>
      <c r="G36" s="303">
        <v>-50784</v>
      </c>
      <c r="H36" s="73">
        <f>+E36-B36</f>
        <v>-537</v>
      </c>
      <c r="I36" s="74"/>
      <c r="J36" s="301">
        <f>+L16-L35</f>
        <v>0</v>
      </c>
      <c r="K36" s="302"/>
      <c r="L36" s="302">
        <v>0</v>
      </c>
      <c r="M36" s="61"/>
      <c r="N36" s="64"/>
    </row>
    <row r="37" spans="1:16" ht="20.25" customHeight="1" thickBot="1">
      <c r="A37" s="75" t="s">
        <v>43</v>
      </c>
      <c r="B37" s="301"/>
      <c r="C37" s="302"/>
      <c r="D37" s="303"/>
      <c r="E37" s="301"/>
      <c r="F37" s="302"/>
      <c r="G37" s="303"/>
      <c r="H37"/>
      <c r="I37"/>
      <c r="J37"/>
      <c r="K37"/>
      <c r="L37"/>
      <c r="M37"/>
      <c r="N37"/>
      <c r="O37"/>
      <c r="P37"/>
    </row>
    <row r="38" spans="2:8" ht="14.25" customHeight="1" thickBot="1">
      <c r="B38" s="10"/>
      <c r="C38" s="10"/>
      <c r="D38" s="76"/>
      <c r="E38" s="10"/>
      <c r="F38" s="10"/>
      <c r="G38" s="10"/>
      <c r="H38" s="10"/>
    </row>
    <row r="39" spans="1:16" ht="12.75">
      <c r="A39" s="318" t="s">
        <v>44</v>
      </c>
      <c r="B39" s="319"/>
      <c r="C39" s="310" t="s">
        <v>45</v>
      </c>
      <c r="D39" s="318" t="s">
        <v>46</v>
      </c>
      <c r="E39" s="319"/>
      <c r="F39" s="319"/>
      <c r="G39" s="310" t="s">
        <v>45</v>
      </c>
      <c r="H39" s="304" t="s">
        <v>47</v>
      </c>
      <c r="I39" s="305"/>
      <c r="J39" s="305"/>
      <c r="K39" s="306"/>
      <c r="L39" s="310" t="s">
        <v>45</v>
      </c>
      <c r="O39"/>
      <c r="P39"/>
    </row>
    <row r="40" spans="1:16" ht="13.5" thickBot="1">
      <c r="A40" s="320"/>
      <c r="B40" s="321"/>
      <c r="C40" s="311"/>
      <c r="D40" s="320"/>
      <c r="E40" s="321"/>
      <c r="F40" s="321"/>
      <c r="G40" s="311"/>
      <c r="H40" s="307"/>
      <c r="I40" s="308"/>
      <c r="J40" s="308"/>
      <c r="K40" s="309"/>
      <c r="L40" s="311"/>
      <c r="O40"/>
      <c r="P40"/>
    </row>
    <row r="41" spans="1:16" ht="12.75">
      <c r="A41" s="312" t="s">
        <v>281</v>
      </c>
      <c r="B41" s="313"/>
      <c r="C41" s="77">
        <v>897</v>
      </c>
      <c r="D41" s="314" t="s">
        <v>282</v>
      </c>
      <c r="E41" s="315"/>
      <c r="F41" s="315"/>
      <c r="G41" s="78">
        <v>300</v>
      </c>
      <c r="H41" s="316" t="s">
        <v>283</v>
      </c>
      <c r="I41" s="317"/>
      <c r="J41" s="317"/>
      <c r="K41" s="317"/>
      <c r="L41" s="79">
        <v>170</v>
      </c>
      <c r="O41"/>
      <c r="P41"/>
    </row>
    <row r="42" spans="1:16" ht="12.75">
      <c r="A42" s="322" t="s">
        <v>284</v>
      </c>
      <c r="B42" s="323"/>
      <c r="C42" s="80">
        <v>471</v>
      </c>
      <c r="D42" s="314" t="s">
        <v>285</v>
      </c>
      <c r="E42" s="315"/>
      <c r="F42" s="315"/>
      <c r="G42" s="81">
        <v>86</v>
      </c>
      <c r="H42" s="316" t="s">
        <v>286</v>
      </c>
      <c r="I42" s="317"/>
      <c r="J42" s="317"/>
      <c r="K42" s="317"/>
      <c r="L42" s="79">
        <v>250</v>
      </c>
      <c r="O42"/>
      <c r="P42"/>
    </row>
    <row r="43" spans="1:16" ht="12.75">
      <c r="A43" s="322" t="s">
        <v>287</v>
      </c>
      <c r="B43" s="323"/>
      <c r="C43" s="80">
        <v>187</v>
      </c>
      <c r="D43" s="314" t="s">
        <v>288</v>
      </c>
      <c r="E43" s="315"/>
      <c r="F43" s="315"/>
      <c r="G43" s="81">
        <v>324</v>
      </c>
      <c r="H43" s="316" t="s">
        <v>49</v>
      </c>
      <c r="I43" s="317"/>
      <c r="J43" s="317"/>
      <c r="K43" s="317"/>
      <c r="L43" s="79">
        <v>303</v>
      </c>
      <c r="O43"/>
      <c r="P43"/>
    </row>
    <row r="44" spans="1:16" ht="12.75">
      <c r="A44" s="324" t="s">
        <v>289</v>
      </c>
      <c r="B44" s="325"/>
      <c r="C44" s="83">
        <v>10</v>
      </c>
      <c r="D44" s="324"/>
      <c r="E44" s="326"/>
      <c r="F44" s="325"/>
      <c r="G44" s="84"/>
      <c r="H44" s="327"/>
      <c r="I44" s="328"/>
      <c r="J44" s="328"/>
      <c r="K44" s="329"/>
      <c r="L44" s="79"/>
      <c r="O44"/>
      <c r="P44"/>
    </row>
    <row r="45" spans="1:16" ht="12.75">
      <c r="A45" s="324" t="s">
        <v>290</v>
      </c>
      <c r="B45" s="325"/>
      <c r="C45" s="83">
        <v>93</v>
      </c>
      <c r="D45" s="324"/>
      <c r="E45" s="326"/>
      <c r="F45" s="325"/>
      <c r="G45" s="84"/>
      <c r="H45" s="327"/>
      <c r="I45" s="328"/>
      <c r="J45" s="328"/>
      <c r="K45" s="329"/>
      <c r="L45" s="79"/>
      <c r="O45"/>
      <c r="P45"/>
    </row>
    <row r="46" spans="1:16" ht="12.75">
      <c r="A46" s="324"/>
      <c r="B46" s="325"/>
      <c r="C46" s="83"/>
      <c r="D46" s="324"/>
      <c r="E46" s="326"/>
      <c r="F46" s="325"/>
      <c r="G46" s="84"/>
      <c r="H46" s="327"/>
      <c r="I46" s="328"/>
      <c r="J46" s="328"/>
      <c r="K46" s="329"/>
      <c r="L46" s="79"/>
      <c r="O46"/>
      <c r="P46"/>
    </row>
    <row r="47" spans="1:16" ht="13.5" thickBot="1">
      <c r="A47" s="330"/>
      <c r="B47" s="331"/>
      <c r="C47" s="83"/>
      <c r="D47" s="332"/>
      <c r="E47" s="333"/>
      <c r="F47" s="333"/>
      <c r="G47" s="84"/>
      <c r="H47" s="316"/>
      <c r="I47" s="317"/>
      <c r="J47" s="317"/>
      <c r="K47" s="317"/>
      <c r="L47" s="79"/>
      <c r="O47"/>
      <c r="P47"/>
    </row>
    <row r="48" spans="1:16" ht="13.5" thickBot="1">
      <c r="A48" s="334"/>
      <c r="B48" s="335"/>
      <c r="C48" s="85">
        <f>SUM(C41:C47)</f>
        <v>1658</v>
      </c>
      <c r="D48" s="336" t="s">
        <v>8</v>
      </c>
      <c r="E48" s="337"/>
      <c r="F48" s="337"/>
      <c r="G48" s="85">
        <v>710</v>
      </c>
      <c r="H48" s="338"/>
      <c r="I48" s="339"/>
      <c r="J48" s="339"/>
      <c r="K48" s="339"/>
      <c r="L48" s="85">
        <v>723</v>
      </c>
      <c r="M48" s="86"/>
      <c r="N48" s="86"/>
      <c r="O48"/>
      <c r="P48"/>
    </row>
    <row r="49" spans="1:16" s="1" customFormat="1" ht="13.5" customHeight="1" thickBot="1">
      <c r="A49" s="87"/>
      <c r="B49" s="8"/>
      <c r="C49" s="8"/>
      <c r="D49" s="8"/>
      <c r="E49" s="8"/>
      <c r="F49" s="8"/>
      <c r="G49" s="8"/>
      <c r="H49" s="9"/>
      <c r="I49" s="5"/>
      <c r="J49" s="5"/>
      <c r="K49" s="5"/>
      <c r="L49" s="5"/>
      <c r="M49" s="5"/>
      <c r="N49" s="5"/>
      <c r="O49" s="5"/>
      <c r="P49" s="5"/>
    </row>
    <row r="50" spans="1:16" ht="12.75">
      <c r="A50" s="318" t="s">
        <v>50</v>
      </c>
      <c r="B50" s="319"/>
      <c r="C50" s="310" t="s">
        <v>45</v>
      </c>
      <c r="D50" s="340" t="s">
        <v>51</v>
      </c>
      <c r="E50" s="319"/>
      <c r="F50" s="319"/>
      <c r="G50" s="341" t="s">
        <v>45</v>
      </c>
      <c r="H50" s="304" t="s">
        <v>52</v>
      </c>
      <c r="I50" s="305"/>
      <c r="J50" s="305"/>
      <c r="K50" s="306"/>
      <c r="L50" s="310" t="s">
        <v>45</v>
      </c>
      <c r="O50"/>
      <c r="P50"/>
    </row>
    <row r="51" spans="1:16" ht="13.5" thickBot="1">
      <c r="A51" s="320"/>
      <c r="B51" s="321"/>
      <c r="C51" s="311"/>
      <c r="D51" s="321"/>
      <c r="E51" s="321"/>
      <c r="F51" s="321"/>
      <c r="G51" s="342"/>
      <c r="H51" s="307"/>
      <c r="I51" s="308"/>
      <c r="J51" s="308"/>
      <c r="K51" s="309"/>
      <c r="L51" s="311"/>
      <c r="O51"/>
      <c r="P51"/>
    </row>
    <row r="52" spans="1:16" ht="12.75">
      <c r="A52" s="312" t="s">
        <v>291</v>
      </c>
      <c r="B52" s="343"/>
      <c r="C52" s="77">
        <v>131</v>
      </c>
      <c r="D52" s="442" t="s">
        <v>292</v>
      </c>
      <c r="E52" s="315"/>
      <c r="F52" s="315"/>
      <c r="G52" s="88">
        <v>400</v>
      </c>
      <c r="H52" s="346" t="s">
        <v>293</v>
      </c>
      <c r="I52" s="347"/>
      <c r="J52" s="347"/>
      <c r="K52" s="347"/>
      <c r="L52" s="193">
        <v>35</v>
      </c>
      <c r="O52"/>
      <c r="P52"/>
    </row>
    <row r="53" spans="1:16" ht="13.5" customHeight="1">
      <c r="A53" s="322" t="s">
        <v>294</v>
      </c>
      <c r="B53" s="348"/>
      <c r="C53" s="80">
        <v>500</v>
      </c>
      <c r="D53" s="355" t="s">
        <v>295</v>
      </c>
      <c r="E53" s="323"/>
      <c r="F53" s="323"/>
      <c r="G53" s="90">
        <v>30</v>
      </c>
      <c r="H53" s="349" t="s">
        <v>296</v>
      </c>
      <c r="I53" s="350"/>
      <c r="J53" s="350"/>
      <c r="K53" s="350"/>
      <c r="L53" s="91">
        <v>30</v>
      </c>
      <c r="O53"/>
      <c r="P53"/>
    </row>
    <row r="54" spans="1:16" ht="13.5" customHeight="1">
      <c r="A54" s="322" t="s">
        <v>297</v>
      </c>
      <c r="B54" s="351"/>
      <c r="C54" s="80">
        <v>117</v>
      </c>
      <c r="D54" s="355" t="s">
        <v>298</v>
      </c>
      <c r="E54" s="323"/>
      <c r="F54" s="323"/>
      <c r="G54" s="90">
        <v>14</v>
      </c>
      <c r="H54" s="327" t="s">
        <v>302</v>
      </c>
      <c r="I54" s="328"/>
      <c r="J54" s="328"/>
      <c r="K54" s="329"/>
      <c r="L54" s="91">
        <v>377</v>
      </c>
      <c r="O54"/>
      <c r="P54"/>
    </row>
    <row r="55" spans="1:16" ht="13.5" customHeight="1">
      <c r="A55" s="322" t="s">
        <v>299</v>
      </c>
      <c r="B55" s="351"/>
      <c r="C55" s="80">
        <v>143</v>
      </c>
      <c r="D55" s="355" t="s">
        <v>296</v>
      </c>
      <c r="E55" s="323"/>
      <c r="F55" s="323"/>
      <c r="G55" s="90">
        <v>52</v>
      </c>
      <c r="H55" s="327"/>
      <c r="I55" s="328"/>
      <c r="J55" s="328"/>
      <c r="K55" s="329"/>
      <c r="L55" s="91"/>
      <c r="O55"/>
      <c r="P55"/>
    </row>
    <row r="56" spans="1:16" ht="13.5" customHeight="1">
      <c r="A56" s="324" t="s">
        <v>300</v>
      </c>
      <c r="B56" s="326"/>
      <c r="C56" s="83">
        <v>27</v>
      </c>
      <c r="D56" s="354" t="s">
        <v>301</v>
      </c>
      <c r="E56" s="354"/>
      <c r="F56" s="355"/>
      <c r="G56" s="217">
        <v>100</v>
      </c>
      <c r="H56" s="327"/>
      <c r="I56" s="328"/>
      <c r="J56" s="328"/>
      <c r="K56" s="329"/>
      <c r="L56" s="95"/>
      <c r="O56"/>
      <c r="P56"/>
    </row>
    <row r="57" spans="1:16" ht="13.5" customHeight="1">
      <c r="A57" s="322" t="s">
        <v>303</v>
      </c>
      <c r="B57" s="351"/>
      <c r="C57" s="83">
        <v>20</v>
      </c>
      <c r="D57" s="354" t="s">
        <v>304</v>
      </c>
      <c r="E57" s="354"/>
      <c r="F57" s="355"/>
      <c r="G57" s="217">
        <v>52</v>
      </c>
      <c r="H57" s="327"/>
      <c r="I57" s="328"/>
      <c r="J57" s="328"/>
      <c r="K57" s="329"/>
      <c r="L57" s="95"/>
      <c r="O57"/>
      <c r="P57"/>
    </row>
    <row r="58" spans="1:16" ht="13.5" customHeight="1">
      <c r="A58" s="323" t="s">
        <v>305</v>
      </c>
      <c r="B58" s="351"/>
      <c r="C58" s="80">
        <v>70</v>
      </c>
      <c r="D58" s="355" t="s">
        <v>306</v>
      </c>
      <c r="E58" s="323"/>
      <c r="F58" s="323"/>
      <c r="G58" s="90">
        <v>88</v>
      </c>
      <c r="H58" s="327"/>
      <c r="I58" s="328"/>
      <c r="J58" s="328"/>
      <c r="K58" s="329"/>
      <c r="L58" s="91"/>
      <c r="O58"/>
      <c r="P58"/>
    </row>
    <row r="59" spans="1:16" ht="13.5" thickBot="1">
      <c r="A59" s="360" t="s">
        <v>307</v>
      </c>
      <c r="B59" s="361"/>
      <c r="C59" s="96">
        <v>428</v>
      </c>
      <c r="D59" s="443" t="s">
        <v>302</v>
      </c>
      <c r="E59" s="362"/>
      <c r="F59" s="362"/>
      <c r="G59" s="97">
        <v>105</v>
      </c>
      <c r="H59" s="363"/>
      <c r="I59" s="364"/>
      <c r="J59" s="364"/>
      <c r="K59" s="364"/>
      <c r="L59" s="98"/>
      <c r="O59"/>
      <c r="P59"/>
    </row>
    <row r="60" spans="1:16" ht="13.5" thickBot="1">
      <c r="A60" s="334" t="s">
        <v>8</v>
      </c>
      <c r="B60" s="365"/>
      <c r="C60" s="99">
        <f>SUM(C52:C59)</f>
        <v>1436</v>
      </c>
      <c r="D60" s="335" t="s">
        <v>8</v>
      </c>
      <c r="E60" s="367"/>
      <c r="F60" s="367"/>
      <c r="G60" s="99">
        <f>SUM(G52:G59)</f>
        <v>841</v>
      </c>
      <c r="H60" s="338" t="s">
        <v>8</v>
      </c>
      <c r="I60" s="339"/>
      <c r="J60" s="339"/>
      <c r="K60" s="339"/>
      <c r="L60" s="85">
        <f>SUM(L52:L59)</f>
        <v>442</v>
      </c>
      <c r="M60" s="86"/>
      <c r="N60" s="86"/>
      <c r="O60"/>
      <c r="P60"/>
    </row>
    <row r="61" spans="1:14" s="1" customFormat="1" ht="12.75">
      <c r="A61" s="100"/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</row>
    <row r="62" spans="1:14" s="1" customFormat="1" ht="13.5" thickBot="1">
      <c r="A62" s="100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200" t="s">
        <v>475</v>
      </c>
      <c r="M62" s="100"/>
      <c r="N62" s="100"/>
    </row>
    <row r="63" spans="1:14" s="1" customFormat="1" ht="26.25" customHeight="1" thickBot="1">
      <c r="A63" s="368" t="s">
        <v>469</v>
      </c>
      <c r="B63" s="369"/>
      <c r="C63" s="369"/>
      <c r="D63" s="369"/>
      <c r="E63" s="370"/>
      <c r="F63" s="371" t="s">
        <v>468</v>
      </c>
      <c r="G63" s="372"/>
      <c r="H63" s="372"/>
      <c r="I63" s="372"/>
      <c r="J63" s="372"/>
      <c r="K63" s="372"/>
      <c r="L63" s="373"/>
      <c r="M63" s="100"/>
      <c r="N63" s="100"/>
    </row>
    <row r="64" spans="1:14" s="1" customFormat="1" ht="14.25" customHeight="1" thickBot="1">
      <c r="A64" s="181" t="s">
        <v>97</v>
      </c>
      <c r="B64" s="182" t="s">
        <v>466</v>
      </c>
      <c r="C64" s="294" t="s">
        <v>98</v>
      </c>
      <c r="D64" s="294"/>
      <c r="E64" s="183" t="s">
        <v>467</v>
      </c>
      <c r="F64" s="295" t="s">
        <v>97</v>
      </c>
      <c r="G64" s="296"/>
      <c r="H64" s="182" t="s">
        <v>466</v>
      </c>
      <c r="I64" s="294" t="s">
        <v>98</v>
      </c>
      <c r="J64" s="294"/>
      <c r="K64" s="294"/>
      <c r="L64" s="184" t="s">
        <v>467</v>
      </c>
      <c r="M64" s="100"/>
      <c r="N64" s="100"/>
    </row>
    <row r="65" spans="1:14" s="1" customFormat="1" ht="12.75">
      <c r="A65" s="185" t="s">
        <v>473</v>
      </c>
      <c r="B65" s="179">
        <v>0</v>
      </c>
      <c r="C65" s="286" t="s">
        <v>482</v>
      </c>
      <c r="D65" s="286"/>
      <c r="E65" s="186">
        <v>0</v>
      </c>
      <c r="F65" s="284" t="s">
        <v>473</v>
      </c>
      <c r="G65" s="285"/>
      <c r="H65" s="179">
        <v>0</v>
      </c>
      <c r="I65" s="286" t="s">
        <v>488</v>
      </c>
      <c r="J65" s="285"/>
      <c r="K65" s="285"/>
      <c r="L65" s="186">
        <v>13</v>
      </c>
      <c r="M65" s="100"/>
      <c r="N65" s="100"/>
    </row>
    <row r="66" spans="1:14" s="1" customFormat="1" ht="12.75">
      <c r="A66" s="187" t="s">
        <v>471</v>
      </c>
      <c r="B66" s="180">
        <v>0</v>
      </c>
      <c r="C66" s="289" t="s">
        <v>472</v>
      </c>
      <c r="D66" s="289"/>
      <c r="E66" s="188">
        <v>0</v>
      </c>
      <c r="F66" s="291" t="s">
        <v>474</v>
      </c>
      <c r="G66" s="290"/>
      <c r="H66" s="180">
        <v>13</v>
      </c>
      <c r="I66" s="289"/>
      <c r="J66" s="290"/>
      <c r="K66" s="290"/>
      <c r="L66" s="188"/>
      <c r="M66" s="100"/>
      <c r="N66" s="100"/>
    </row>
    <row r="67" spans="1:14" s="1" customFormat="1" ht="12.75">
      <c r="A67" s="187" t="s">
        <v>472</v>
      </c>
      <c r="B67" s="180">
        <v>0</v>
      </c>
      <c r="C67" s="289"/>
      <c r="D67" s="289"/>
      <c r="E67" s="188"/>
      <c r="F67" s="291"/>
      <c r="G67" s="290"/>
      <c r="H67" s="180"/>
      <c r="I67" s="289"/>
      <c r="J67" s="290"/>
      <c r="K67" s="290"/>
      <c r="L67" s="188"/>
      <c r="M67" s="100"/>
      <c r="N67" s="100"/>
    </row>
    <row r="68" spans="1:14" s="1" customFormat="1" ht="13.5" thickBot="1">
      <c r="A68" s="196"/>
      <c r="B68" s="195"/>
      <c r="C68" s="297"/>
      <c r="D68" s="297"/>
      <c r="E68" s="197"/>
      <c r="F68" s="423"/>
      <c r="G68" s="424"/>
      <c r="H68" s="195"/>
      <c r="I68" s="297"/>
      <c r="J68" s="424"/>
      <c r="K68" s="424"/>
      <c r="L68" s="197"/>
      <c r="M68" s="100"/>
      <c r="N68" s="100"/>
    </row>
    <row r="69" spans="1:14" s="1" customFormat="1" ht="13.5" thickBot="1">
      <c r="A69" s="241" t="s">
        <v>8</v>
      </c>
      <c r="B69" s="242">
        <f>SUM(B65:B68)</f>
        <v>0</v>
      </c>
      <c r="C69" s="283" t="s">
        <v>8</v>
      </c>
      <c r="D69" s="283"/>
      <c r="E69" s="199">
        <f>SUM(E65:E68)</f>
        <v>0</v>
      </c>
      <c r="F69" s="444" t="s">
        <v>8</v>
      </c>
      <c r="G69" s="428"/>
      <c r="H69" s="194">
        <f>SUM(H65:H68)</f>
        <v>13</v>
      </c>
      <c r="I69" s="283" t="s">
        <v>8</v>
      </c>
      <c r="J69" s="428"/>
      <c r="K69" s="428"/>
      <c r="L69" s="199">
        <f>SUM(L65:L68)</f>
        <v>13</v>
      </c>
      <c r="M69" s="100"/>
      <c r="N69" s="100"/>
    </row>
    <row r="70" spans="1:14" s="1" customFormat="1" ht="13.5" thickBot="1">
      <c r="A70" s="243" t="s">
        <v>487</v>
      </c>
      <c r="B70" s="244">
        <f>B69-E69</f>
        <v>0</v>
      </c>
      <c r="C70" s="100"/>
      <c r="D70" s="100"/>
      <c r="E70" s="100"/>
      <c r="F70" s="287" t="s">
        <v>487</v>
      </c>
      <c r="G70" s="288"/>
      <c r="H70" s="245">
        <f>H69-L69</f>
        <v>0</v>
      </c>
      <c r="I70" s="100"/>
      <c r="J70" s="100"/>
      <c r="K70" s="100"/>
      <c r="L70" s="100"/>
      <c r="M70" s="100"/>
      <c r="N70" s="100"/>
    </row>
    <row r="72" ht="13.5" thickBot="1"/>
    <row r="73" spans="1:16" ht="12.75">
      <c r="A73" s="387" t="s">
        <v>87</v>
      </c>
      <c r="B73" s="389" t="s">
        <v>88</v>
      </c>
      <c r="C73" s="436" t="s">
        <v>478</v>
      </c>
      <c r="D73" s="437"/>
      <c r="E73" s="437"/>
      <c r="F73" s="437"/>
      <c r="G73" s="437"/>
      <c r="H73" s="437"/>
      <c r="I73" s="438"/>
      <c r="J73" s="416" t="s">
        <v>89</v>
      </c>
      <c r="K73" s="214"/>
      <c r="L73" s="432" t="s">
        <v>61</v>
      </c>
      <c r="M73" s="433"/>
      <c r="N73" s="358">
        <v>2003</v>
      </c>
      <c r="O73" s="421">
        <v>2004</v>
      </c>
      <c r="P73"/>
    </row>
    <row r="74" spans="1:16" ht="13.5" thickBot="1">
      <c r="A74" s="388"/>
      <c r="B74" s="390"/>
      <c r="C74" s="419" t="s">
        <v>90</v>
      </c>
      <c r="D74" s="439" t="s">
        <v>91</v>
      </c>
      <c r="E74" s="440"/>
      <c r="F74" s="440"/>
      <c r="G74" s="440"/>
      <c r="H74" s="440"/>
      <c r="I74" s="441"/>
      <c r="J74" s="417"/>
      <c r="K74" s="215"/>
      <c r="L74" s="434"/>
      <c r="M74" s="435"/>
      <c r="N74" s="359"/>
      <c r="O74" s="422"/>
      <c r="P74"/>
    </row>
    <row r="75" spans="1:16" ht="13.5" thickBot="1">
      <c r="A75" s="320"/>
      <c r="B75" s="391"/>
      <c r="C75" s="420"/>
      <c r="D75" s="131">
        <v>1</v>
      </c>
      <c r="E75" s="131">
        <v>2</v>
      </c>
      <c r="F75" s="131">
        <v>3</v>
      </c>
      <c r="G75" s="131">
        <v>4</v>
      </c>
      <c r="H75" s="131">
        <v>5</v>
      </c>
      <c r="I75" s="211">
        <v>6</v>
      </c>
      <c r="J75" s="418"/>
      <c r="K75" s="216"/>
      <c r="L75" s="212" t="s">
        <v>62</v>
      </c>
      <c r="M75" s="213"/>
      <c r="N75" s="201">
        <v>0</v>
      </c>
      <c r="O75" s="202">
        <v>0</v>
      </c>
      <c r="P75"/>
    </row>
    <row r="76" spans="1:16" ht="13.5" thickBot="1">
      <c r="A76" s="132">
        <v>41407</v>
      </c>
      <c r="B76" s="133">
        <v>29368</v>
      </c>
      <c r="C76" s="207">
        <f>SUM(D76:I76)</f>
        <v>907</v>
      </c>
      <c r="D76" s="209">
        <v>18</v>
      </c>
      <c r="E76" s="209">
        <v>554</v>
      </c>
      <c r="F76" s="209">
        <v>0</v>
      </c>
      <c r="G76" s="209">
        <v>4</v>
      </c>
      <c r="H76" s="207">
        <v>331</v>
      </c>
      <c r="I76" s="256">
        <v>0</v>
      </c>
      <c r="J76" s="134">
        <f>SUM(A76-B76-C76)</f>
        <v>11132</v>
      </c>
      <c r="K76" s="216"/>
      <c r="L76" s="412" t="s">
        <v>63</v>
      </c>
      <c r="M76" s="413"/>
      <c r="N76" s="103">
        <v>0</v>
      </c>
      <c r="O76" s="104">
        <v>0</v>
      </c>
      <c r="P76"/>
    </row>
    <row r="77" spans="1:15" s="1" customFormat="1" ht="13.5" thickBot="1">
      <c r="A77" s="101"/>
      <c r="B77" s="102"/>
      <c r="C77" s="102"/>
      <c r="D77" s="102"/>
      <c r="E77" s="2"/>
      <c r="F77" s="7"/>
      <c r="G77" s="7"/>
      <c r="H77" s="101"/>
      <c r="I77" s="102"/>
      <c r="J77" s="102"/>
      <c r="K77" s="102"/>
      <c r="L77" s="414" t="s">
        <v>479</v>
      </c>
      <c r="M77" s="415"/>
      <c r="N77" s="203">
        <v>0</v>
      </c>
      <c r="O77" s="204">
        <v>0</v>
      </c>
    </row>
    <row r="78" spans="1:12" s="1" customFormat="1" ht="13.5" thickBot="1">
      <c r="A78" s="101"/>
      <c r="B78" s="102"/>
      <c r="C78" s="102"/>
      <c r="D78" s="102"/>
      <c r="E78" s="2"/>
      <c r="F78" s="7"/>
      <c r="G78" s="7"/>
      <c r="H78" s="101"/>
      <c r="I78" s="102"/>
      <c r="J78" s="102"/>
      <c r="K78" s="102"/>
      <c r="L78" s="2"/>
    </row>
    <row r="79" spans="1:12" s="1" customFormat="1" ht="12.75">
      <c r="A79" s="404" t="s">
        <v>222</v>
      </c>
      <c r="B79" s="406" t="s">
        <v>92</v>
      </c>
      <c r="C79" s="408" t="s">
        <v>93</v>
      </c>
      <c r="D79" s="409"/>
      <c r="E79" s="409"/>
      <c r="F79" s="400"/>
      <c r="G79" s="410" t="s">
        <v>94</v>
      </c>
      <c r="H79" s="392" t="s">
        <v>95</v>
      </c>
      <c r="I79" s="298" t="s">
        <v>224</v>
      </c>
      <c r="J79" s="356"/>
      <c r="K79" s="356"/>
      <c r="L79" s="357"/>
    </row>
    <row r="80" spans="1:12" s="1" customFormat="1" ht="18.75" thickBot="1">
      <c r="A80" s="405"/>
      <c r="B80" s="407"/>
      <c r="C80" s="135" t="s">
        <v>96</v>
      </c>
      <c r="D80" s="136" t="s">
        <v>97</v>
      </c>
      <c r="E80" s="136" t="s">
        <v>98</v>
      </c>
      <c r="F80" s="137" t="s">
        <v>99</v>
      </c>
      <c r="G80" s="411"/>
      <c r="H80" s="393"/>
      <c r="I80" s="170" t="s">
        <v>100</v>
      </c>
      <c r="J80" s="136" t="s">
        <v>97</v>
      </c>
      <c r="K80" s="136" t="s">
        <v>98</v>
      </c>
      <c r="L80" s="137" t="s">
        <v>225</v>
      </c>
    </row>
    <row r="81" spans="1:12" s="1" customFormat="1" ht="12.75">
      <c r="A81" s="138" t="s">
        <v>101</v>
      </c>
      <c r="B81" s="139">
        <v>0</v>
      </c>
      <c r="C81" s="140" t="s">
        <v>102</v>
      </c>
      <c r="D81" s="141" t="s">
        <v>102</v>
      </c>
      <c r="E81" s="141" t="s">
        <v>102</v>
      </c>
      <c r="F81" s="142" t="s">
        <v>102</v>
      </c>
      <c r="G81" s="143">
        <v>1346.92</v>
      </c>
      <c r="H81" s="144" t="s">
        <v>102</v>
      </c>
      <c r="I81" s="141" t="s">
        <v>102</v>
      </c>
      <c r="J81" s="141" t="s">
        <v>102</v>
      </c>
      <c r="K81" s="141" t="s">
        <v>102</v>
      </c>
      <c r="L81" s="142" t="s">
        <v>102</v>
      </c>
    </row>
    <row r="82" spans="1:12" s="1" customFormat="1" ht="12.75">
      <c r="A82" s="145" t="s">
        <v>103</v>
      </c>
      <c r="B82" s="146"/>
      <c r="C82" s="147">
        <v>0</v>
      </c>
      <c r="D82" s="148">
        <v>0</v>
      </c>
      <c r="E82" s="148">
        <v>0</v>
      </c>
      <c r="F82" s="149">
        <v>0</v>
      </c>
      <c r="G82" s="150"/>
      <c r="H82" s="151">
        <f>+G82-F82</f>
        <v>0</v>
      </c>
      <c r="I82" s="148">
        <v>0</v>
      </c>
      <c r="J82" s="148">
        <v>0</v>
      </c>
      <c r="K82" s="148">
        <v>0</v>
      </c>
      <c r="L82" s="149">
        <f>+I82+J82-K82</f>
        <v>0</v>
      </c>
    </row>
    <row r="83" spans="1:12" s="1" customFormat="1" ht="12.75">
      <c r="A83" s="145" t="s">
        <v>104</v>
      </c>
      <c r="B83" s="146"/>
      <c r="C83" s="147">
        <v>0</v>
      </c>
      <c r="D83" s="148">
        <v>0</v>
      </c>
      <c r="E83" s="148">
        <v>0</v>
      </c>
      <c r="F83" s="149">
        <v>0</v>
      </c>
      <c r="G83" s="150"/>
      <c r="H83" s="151">
        <f>+G83-F83</f>
        <v>0</v>
      </c>
      <c r="I83" s="148">
        <v>0</v>
      </c>
      <c r="J83" s="148">
        <v>13</v>
      </c>
      <c r="K83" s="148">
        <v>13</v>
      </c>
      <c r="L83" s="149">
        <f>+I83+J83-K83</f>
        <v>0</v>
      </c>
    </row>
    <row r="84" spans="1:12" s="1" customFormat="1" ht="12.75">
      <c r="A84" s="145" t="s">
        <v>223</v>
      </c>
      <c r="B84" s="146"/>
      <c r="C84" s="147">
        <v>490</v>
      </c>
      <c r="D84" s="148">
        <v>1374</v>
      </c>
      <c r="E84" s="148">
        <v>869</v>
      </c>
      <c r="F84" s="149">
        <v>505</v>
      </c>
      <c r="G84" s="150">
        <v>504.91</v>
      </c>
      <c r="H84" s="151">
        <f>+G84-F84</f>
        <v>-0.08999999999997499</v>
      </c>
      <c r="I84" s="153">
        <v>505</v>
      </c>
      <c r="J84" s="153">
        <v>907</v>
      </c>
      <c r="K84" s="153">
        <v>723</v>
      </c>
      <c r="L84" s="149">
        <f>+I84+J84-K84</f>
        <v>689</v>
      </c>
    </row>
    <row r="85" spans="1:12" s="1" customFormat="1" ht="12.75">
      <c r="A85" s="145" t="s">
        <v>105</v>
      </c>
      <c r="B85" s="146">
        <v>0</v>
      </c>
      <c r="C85" s="171" t="s">
        <v>102</v>
      </c>
      <c r="D85" s="141" t="s">
        <v>102</v>
      </c>
      <c r="E85" s="172" t="s">
        <v>102</v>
      </c>
      <c r="F85" s="173" t="s">
        <v>102</v>
      </c>
      <c r="G85" s="150">
        <v>842.01</v>
      </c>
      <c r="H85" s="171" t="s">
        <v>102</v>
      </c>
      <c r="I85" s="141" t="s">
        <v>102</v>
      </c>
      <c r="J85" s="172" t="s">
        <v>102</v>
      </c>
      <c r="K85" s="173" t="s">
        <v>102</v>
      </c>
      <c r="L85" s="174">
        <v>0</v>
      </c>
    </row>
    <row r="86" spans="1:12" s="1" customFormat="1" ht="13.5" thickBot="1">
      <c r="A86" s="154" t="s">
        <v>106</v>
      </c>
      <c r="B86" s="155">
        <v>0</v>
      </c>
      <c r="C86" s="156">
        <v>0</v>
      </c>
      <c r="D86" s="157">
        <v>278</v>
      </c>
      <c r="E86" s="157">
        <v>159</v>
      </c>
      <c r="F86" s="158">
        <v>119</v>
      </c>
      <c r="G86" s="159">
        <v>113.5</v>
      </c>
      <c r="H86" s="160">
        <f>+G86-F86</f>
        <v>-5.5</v>
      </c>
      <c r="I86" s="157">
        <v>119</v>
      </c>
      <c r="J86" s="157">
        <v>225</v>
      </c>
      <c r="K86" s="157">
        <v>225</v>
      </c>
      <c r="L86" s="158">
        <f>+I86+J86-K86</f>
        <v>119</v>
      </c>
    </row>
    <row r="87" spans="1:12" s="1" customFormat="1" ht="12.75">
      <c r="A87" s="101"/>
      <c r="B87" s="102"/>
      <c r="C87" s="102"/>
      <c r="D87" s="102"/>
      <c r="E87" s="2"/>
      <c r="F87" s="7"/>
      <c r="G87" s="7"/>
      <c r="H87" s="101"/>
      <c r="I87" s="102"/>
      <c r="J87" s="102"/>
      <c r="K87" s="102"/>
      <c r="L87" s="2"/>
    </row>
    <row r="88" spans="1:12" s="1" customFormat="1" ht="12.75">
      <c r="A88" s="101"/>
      <c r="B88" s="102"/>
      <c r="C88" s="102"/>
      <c r="D88" s="102"/>
      <c r="E88" s="2"/>
      <c r="F88" s="7"/>
      <c r="G88" s="7"/>
      <c r="H88" s="101"/>
      <c r="I88" s="102"/>
      <c r="J88" s="102"/>
      <c r="K88" s="102"/>
      <c r="L88" s="2"/>
    </row>
    <row r="89" ht="13.5" thickBot="1"/>
    <row r="90" spans="1:12" ht="12.75">
      <c r="A90" s="401" t="s">
        <v>107</v>
      </c>
      <c r="B90" s="341" t="s">
        <v>8</v>
      </c>
      <c r="C90" s="341" t="s">
        <v>108</v>
      </c>
      <c r="D90" s="383"/>
      <c r="E90" s="383"/>
      <c r="F90" s="383"/>
      <c r="G90" s="383"/>
      <c r="H90" s="384"/>
      <c r="I90" s="105"/>
      <c r="J90" s="374" t="s">
        <v>64</v>
      </c>
      <c r="K90" s="319"/>
      <c r="L90" s="375"/>
    </row>
    <row r="91" spans="1:12" ht="13.5" thickBot="1">
      <c r="A91" s="402"/>
      <c r="B91" s="403"/>
      <c r="C91" s="161" t="s">
        <v>109</v>
      </c>
      <c r="D91" s="162" t="s">
        <v>110</v>
      </c>
      <c r="E91" s="162" t="s">
        <v>111</v>
      </c>
      <c r="F91" s="162" t="s">
        <v>112</v>
      </c>
      <c r="G91" s="163" t="s">
        <v>113</v>
      </c>
      <c r="H91" s="164" t="s">
        <v>90</v>
      </c>
      <c r="I91" s="105"/>
      <c r="J91" s="106"/>
      <c r="K91" s="107" t="s">
        <v>65</v>
      </c>
      <c r="L91" s="108" t="s">
        <v>66</v>
      </c>
    </row>
    <row r="92" spans="1:12" ht="12.75">
      <c r="A92" s="165" t="s">
        <v>114</v>
      </c>
      <c r="B92" s="146">
        <v>53.63</v>
      </c>
      <c r="C92" s="148">
        <v>24.69</v>
      </c>
      <c r="D92" s="148">
        <v>7.3</v>
      </c>
      <c r="E92" s="148">
        <v>5.97</v>
      </c>
      <c r="F92" s="148">
        <v>9</v>
      </c>
      <c r="G92" s="146">
        <v>6.67</v>
      </c>
      <c r="H92" s="149">
        <f>SUM(C92:G92)</f>
        <v>53.63</v>
      </c>
      <c r="I92" s="105"/>
      <c r="J92" s="109">
        <v>2004</v>
      </c>
      <c r="K92" s="110">
        <v>9860</v>
      </c>
      <c r="L92" s="111">
        <v>9918</v>
      </c>
    </row>
    <row r="93" spans="1:12" ht="13.5" thickBot="1">
      <c r="A93" s="166" t="s">
        <v>115</v>
      </c>
      <c r="B93" s="155">
        <v>1541.49</v>
      </c>
      <c r="C93" s="157">
        <v>1483.61</v>
      </c>
      <c r="D93" s="157">
        <v>18.82</v>
      </c>
      <c r="E93" s="157">
        <v>8.11</v>
      </c>
      <c r="F93" s="157">
        <v>4.11</v>
      </c>
      <c r="G93" s="155">
        <v>26.84</v>
      </c>
      <c r="H93" s="158">
        <f>SUM(C93:G93)</f>
        <v>1541.4899999999996</v>
      </c>
      <c r="I93" s="105"/>
      <c r="J93" s="112">
        <v>2005</v>
      </c>
      <c r="K93" s="113">
        <v>11248</v>
      </c>
      <c r="L93" s="114"/>
    </row>
    <row r="94" ht="12.75" customHeight="1"/>
    <row r="95" ht="13.5" thickBot="1"/>
    <row r="96" spans="1:10" ht="21" customHeight="1">
      <c r="A96" s="376" t="s">
        <v>67</v>
      </c>
      <c r="B96" s="378" t="s">
        <v>68</v>
      </c>
      <c r="C96" s="379"/>
      <c r="D96" s="380"/>
      <c r="E96" s="378" t="s">
        <v>69</v>
      </c>
      <c r="F96" s="379"/>
      <c r="G96" s="381"/>
      <c r="H96" s="382" t="s">
        <v>70</v>
      </c>
      <c r="I96" s="379"/>
      <c r="J96" s="381"/>
    </row>
    <row r="97" spans="1:10" ht="12.75">
      <c r="A97" s="377"/>
      <c r="B97" s="115">
        <v>2003</v>
      </c>
      <c r="C97" s="115">
        <v>2004</v>
      </c>
      <c r="D97" s="115" t="s">
        <v>71</v>
      </c>
      <c r="E97" s="115">
        <v>2003</v>
      </c>
      <c r="F97" s="115">
        <v>2004</v>
      </c>
      <c r="G97" s="116" t="s">
        <v>71</v>
      </c>
      <c r="H97" s="117">
        <v>2003</v>
      </c>
      <c r="I97" s="115">
        <v>2004</v>
      </c>
      <c r="J97" s="116" t="s">
        <v>71</v>
      </c>
    </row>
    <row r="98" spans="1:10" ht="18.75">
      <c r="A98" s="118" t="s">
        <v>72</v>
      </c>
      <c r="B98" s="119">
        <v>2.083</v>
      </c>
      <c r="C98" s="119">
        <v>2.5</v>
      </c>
      <c r="D98" s="119">
        <f>+C98-B98</f>
        <v>0.4169999999999998</v>
      </c>
      <c r="E98" s="119">
        <v>2</v>
      </c>
      <c r="F98" s="119">
        <v>3</v>
      </c>
      <c r="G98" s="120">
        <f>+F98-E98</f>
        <v>1</v>
      </c>
      <c r="H98" s="121">
        <v>15487</v>
      </c>
      <c r="I98" s="122">
        <v>18333</v>
      </c>
      <c r="J98" s="123">
        <f>+I98-H98</f>
        <v>2846</v>
      </c>
    </row>
    <row r="99" spans="1:10" ht="12.75">
      <c r="A99" s="118" t="s">
        <v>141</v>
      </c>
      <c r="B99" s="119">
        <v>12.367</v>
      </c>
      <c r="C99" s="119">
        <v>11.78</v>
      </c>
      <c r="D99" s="119">
        <f aca="true" t="shared" si="12" ref="D99:D108">+C99-B99</f>
        <v>-0.5870000000000015</v>
      </c>
      <c r="E99" s="119">
        <v>11.723</v>
      </c>
      <c r="F99" s="119">
        <v>11.685</v>
      </c>
      <c r="G99" s="120">
        <f aca="true" t="shared" si="13" ref="G99:G108">+F99-E99</f>
        <v>-0.038000000000000256</v>
      </c>
      <c r="H99" s="121">
        <v>17346</v>
      </c>
      <c r="I99" s="124">
        <v>17994</v>
      </c>
      <c r="J99" s="123">
        <f aca="true" t="shared" si="14" ref="J99:J108">+I99-H99</f>
        <v>648</v>
      </c>
    </row>
    <row r="100" spans="1:10" ht="12.75">
      <c r="A100" s="118" t="s">
        <v>74</v>
      </c>
      <c r="B100" s="119">
        <v>1.534</v>
      </c>
      <c r="C100" s="119">
        <v>1</v>
      </c>
      <c r="D100" s="119">
        <f t="shared" si="12"/>
        <v>-0.534</v>
      </c>
      <c r="E100" s="119">
        <v>2</v>
      </c>
      <c r="F100" s="119">
        <v>1</v>
      </c>
      <c r="G100" s="120">
        <f t="shared" si="13"/>
        <v>-1</v>
      </c>
      <c r="H100" s="121">
        <v>12145</v>
      </c>
      <c r="I100" s="124">
        <v>13209</v>
      </c>
      <c r="J100" s="123">
        <f t="shared" si="14"/>
        <v>1064</v>
      </c>
    </row>
    <row r="101" spans="1:10" ht="12.75">
      <c r="A101" s="118" t="s">
        <v>75</v>
      </c>
      <c r="B101" s="119">
        <v>21.135</v>
      </c>
      <c r="C101" s="119">
        <v>20.659</v>
      </c>
      <c r="D101" s="119">
        <f t="shared" si="12"/>
        <v>-0.47600000000000264</v>
      </c>
      <c r="E101" s="119">
        <v>20.667</v>
      </c>
      <c r="F101" s="119">
        <v>20.667</v>
      </c>
      <c r="G101" s="120">
        <f t="shared" si="13"/>
        <v>0</v>
      </c>
      <c r="H101" s="121">
        <v>12165</v>
      </c>
      <c r="I101" s="124">
        <v>11710</v>
      </c>
      <c r="J101" s="123">
        <f t="shared" si="14"/>
        <v>-455</v>
      </c>
    </row>
    <row r="102" spans="1:10" ht="12.75">
      <c r="A102" s="118" t="s">
        <v>142</v>
      </c>
      <c r="B102" s="119"/>
      <c r="C102" s="119"/>
      <c r="D102" s="119">
        <f t="shared" si="12"/>
        <v>0</v>
      </c>
      <c r="E102" s="119"/>
      <c r="F102" s="119"/>
      <c r="G102" s="120">
        <f t="shared" si="13"/>
        <v>0</v>
      </c>
      <c r="H102" s="121"/>
      <c r="I102" s="124"/>
      <c r="J102" s="123">
        <f t="shared" si="14"/>
        <v>0</v>
      </c>
    </row>
    <row r="103" spans="1:10" ht="12.75">
      <c r="A103" s="118" t="s">
        <v>77</v>
      </c>
      <c r="B103" s="119"/>
      <c r="C103" s="119"/>
      <c r="D103" s="119">
        <f t="shared" si="12"/>
        <v>0</v>
      </c>
      <c r="E103" s="119"/>
      <c r="F103" s="119"/>
      <c r="G103" s="120">
        <f t="shared" si="13"/>
        <v>0</v>
      </c>
      <c r="H103" s="121"/>
      <c r="I103" s="124"/>
      <c r="J103" s="123">
        <f t="shared" si="14"/>
        <v>0</v>
      </c>
    </row>
    <row r="104" spans="1:10" ht="12.75">
      <c r="A104" s="118" t="s">
        <v>78</v>
      </c>
      <c r="B104" s="119"/>
      <c r="C104" s="119"/>
      <c r="D104" s="119">
        <f t="shared" si="12"/>
        <v>0</v>
      </c>
      <c r="E104" s="119"/>
      <c r="F104" s="119"/>
      <c r="G104" s="120">
        <f t="shared" si="13"/>
        <v>0</v>
      </c>
      <c r="H104" s="121"/>
      <c r="I104" s="124"/>
      <c r="J104" s="123">
        <f t="shared" si="14"/>
        <v>0</v>
      </c>
    </row>
    <row r="105" spans="1:10" ht="12.75">
      <c r="A105" s="118" t="s">
        <v>79</v>
      </c>
      <c r="B105" s="119">
        <v>2.917</v>
      </c>
      <c r="C105" s="119">
        <v>7.229</v>
      </c>
      <c r="D105" s="119">
        <f t="shared" si="12"/>
        <v>4.312</v>
      </c>
      <c r="E105" s="119">
        <v>4</v>
      </c>
      <c r="F105" s="119">
        <v>8.875</v>
      </c>
      <c r="G105" s="120">
        <f t="shared" si="13"/>
        <v>4.875</v>
      </c>
      <c r="H105" s="121">
        <v>10342</v>
      </c>
      <c r="I105" s="124">
        <v>7979</v>
      </c>
      <c r="J105" s="123">
        <f t="shared" si="14"/>
        <v>-2363</v>
      </c>
    </row>
    <row r="106" spans="1:10" ht="12.75">
      <c r="A106" s="118" t="s">
        <v>80</v>
      </c>
      <c r="B106" s="119">
        <v>0.938</v>
      </c>
      <c r="C106" s="119">
        <v>1.407</v>
      </c>
      <c r="D106" s="119">
        <f t="shared" si="12"/>
        <v>0.4690000000000001</v>
      </c>
      <c r="E106" s="119">
        <v>0.938</v>
      </c>
      <c r="F106" s="119">
        <v>1</v>
      </c>
      <c r="G106" s="120">
        <f t="shared" si="13"/>
        <v>0.062000000000000055</v>
      </c>
      <c r="H106" s="121">
        <v>15487</v>
      </c>
      <c r="I106" s="124">
        <v>10151</v>
      </c>
      <c r="J106" s="123">
        <f t="shared" si="14"/>
        <v>-5336</v>
      </c>
    </row>
    <row r="107" spans="1:10" ht="12.75">
      <c r="A107" s="118" t="s">
        <v>81</v>
      </c>
      <c r="B107" s="119">
        <v>21.123</v>
      </c>
      <c r="C107" s="119">
        <v>20.951</v>
      </c>
      <c r="D107" s="119">
        <f t="shared" si="12"/>
        <v>-0.1720000000000006</v>
      </c>
      <c r="E107" s="119">
        <v>20.814</v>
      </c>
      <c r="F107" s="119">
        <v>21.813</v>
      </c>
      <c r="G107" s="120">
        <f t="shared" si="13"/>
        <v>0.9989999999999988</v>
      </c>
      <c r="H107" s="121">
        <v>11301</v>
      </c>
      <c r="I107" s="124">
        <v>10772</v>
      </c>
      <c r="J107" s="123">
        <f t="shared" si="14"/>
        <v>-529</v>
      </c>
    </row>
    <row r="108" spans="1:10" ht="13.5" thickBot="1">
      <c r="A108" s="125" t="s">
        <v>8</v>
      </c>
      <c r="B108" s="126">
        <v>62.097</v>
      </c>
      <c r="C108" s="126">
        <v>65.526</v>
      </c>
      <c r="D108" s="126">
        <f t="shared" si="12"/>
        <v>3.428999999999995</v>
      </c>
      <c r="E108" s="126">
        <v>62.142</v>
      </c>
      <c r="F108" s="126">
        <v>68.04</v>
      </c>
      <c r="G108" s="127">
        <f t="shared" si="13"/>
        <v>5.898000000000003</v>
      </c>
      <c r="H108" s="128">
        <v>12892</v>
      </c>
      <c r="I108" s="129">
        <v>12533</v>
      </c>
      <c r="J108" s="130">
        <f t="shared" si="14"/>
        <v>-359</v>
      </c>
    </row>
    <row r="109" ht="13.5" thickBot="1"/>
    <row r="110" spans="1:16" ht="12.75">
      <c r="A110" s="394" t="s">
        <v>82</v>
      </c>
      <c r="B110" s="395"/>
      <c r="C110" s="396"/>
      <c r="D110" s="105"/>
      <c r="E110" s="394" t="s">
        <v>83</v>
      </c>
      <c r="F110" s="395"/>
      <c r="G110" s="396"/>
      <c r="H110"/>
      <c r="I110"/>
      <c r="J110"/>
      <c r="K110"/>
      <c r="L110"/>
      <c r="M110"/>
      <c r="N110"/>
      <c r="O110"/>
      <c r="P110"/>
    </row>
    <row r="111" spans="1:16" ht="13.5" thickBot="1">
      <c r="A111" s="106" t="s">
        <v>84</v>
      </c>
      <c r="B111" s="107" t="s">
        <v>85</v>
      </c>
      <c r="C111" s="108" t="s">
        <v>66</v>
      </c>
      <c r="D111" s="105"/>
      <c r="E111" s="106"/>
      <c r="F111" s="397" t="s">
        <v>86</v>
      </c>
      <c r="G111" s="398"/>
      <c r="H111"/>
      <c r="I111"/>
      <c r="J111"/>
      <c r="K111"/>
      <c r="L111"/>
      <c r="M111"/>
      <c r="N111"/>
      <c r="O111"/>
      <c r="P111"/>
    </row>
    <row r="112" spans="1:16" ht="12.75">
      <c r="A112" s="109">
        <v>2004</v>
      </c>
      <c r="B112" s="110">
        <v>63.09</v>
      </c>
      <c r="C112" s="111">
        <v>65.526</v>
      </c>
      <c r="D112" s="105"/>
      <c r="E112" s="109">
        <v>2004</v>
      </c>
      <c r="F112" s="399">
        <v>136</v>
      </c>
      <c r="G112" s="400"/>
      <c r="H112"/>
      <c r="I112"/>
      <c r="J112"/>
      <c r="K112"/>
      <c r="L112"/>
      <c r="M112"/>
      <c r="N112"/>
      <c r="O112"/>
      <c r="P112"/>
    </row>
    <row r="113" spans="1:16" ht="13.5" thickBot="1">
      <c r="A113" s="112">
        <v>2005</v>
      </c>
      <c r="B113" s="113">
        <v>71.04</v>
      </c>
      <c r="C113" s="168" t="s">
        <v>221</v>
      </c>
      <c r="D113" s="105"/>
      <c r="E113" s="112">
        <v>2005</v>
      </c>
      <c r="F113" s="385">
        <v>136</v>
      </c>
      <c r="G113" s="386"/>
      <c r="H113"/>
      <c r="I113"/>
      <c r="J113"/>
      <c r="K113"/>
      <c r="L113"/>
      <c r="M113"/>
      <c r="N113"/>
      <c r="O113"/>
      <c r="P113"/>
    </row>
  </sheetData>
  <mergeCells count="123">
    <mergeCell ref="L76:M76"/>
    <mergeCell ref="L77:M77"/>
    <mergeCell ref="J73:J75"/>
    <mergeCell ref="L73:M74"/>
    <mergeCell ref="N73:N74"/>
    <mergeCell ref="O73:O74"/>
    <mergeCell ref="A73:A75"/>
    <mergeCell ref="B73:B75"/>
    <mergeCell ref="C73:I73"/>
    <mergeCell ref="C74:C75"/>
    <mergeCell ref="D74:I74"/>
    <mergeCell ref="C69:D69"/>
    <mergeCell ref="F69:G69"/>
    <mergeCell ref="I69:K69"/>
    <mergeCell ref="F70:G70"/>
    <mergeCell ref="C67:D67"/>
    <mergeCell ref="F67:G67"/>
    <mergeCell ref="I67:K67"/>
    <mergeCell ref="C68:D68"/>
    <mergeCell ref="F68:G68"/>
    <mergeCell ref="I68:K68"/>
    <mergeCell ref="C65:D65"/>
    <mergeCell ref="F65:G65"/>
    <mergeCell ref="I65:K65"/>
    <mergeCell ref="C66:D66"/>
    <mergeCell ref="F66:G66"/>
    <mergeCell ref="I66:K66"/>
    <mergeCell ref="A63:E63"/>
    <mergeCell ref="F63:L63"/>
    <mergeCell ref="C64:D64"/>
    <mergeCell ref="F64:G64"/>
    <mergeCell ref="I64:K64"/>
    <mergeCell ref="F113:G113"/>
    <mergeCell ref="H79:H80"/>
    <mergeCell ref="A110:C110"/>
    <mergeCell ref="E110:G110"/>
    <mergeCell ref="F111:G111"/>
    <mergeCell ref="F112:G112"/>
    <mergeCell ref="A90:A91"/>
    <mergeCell ref="B90:B91"/>
    <mergeCell ref="C90:H90"/>
    <mergeCell ref="A79:A80"/>
    <mergeCell ref="J90:L90"/>
    <mergeCell ref="A96:A97"/>
    <mergeCell ref="B96:D96"/>
    <mergeCell ref="E96:G96"/>
    <mergeCell ref="H96:J96"/>
    <mergeCell ref="I79:L79"/>
    <mergeCell ref="A59:B59"/>
    <mergeCell ref="D59:F59"/>
    <mergeCell ref="H59:K59"/>
    <mergeCell ref="A60:B60"/>
    <mergeCell ref="D60:F60"/>
    <mergeCell ref="H60:K60"/>
    <mergeCell ref="B79:B80"/>
    <mergeCell ref="C79:F79"/>
    <mergeCell ref="G79:G80"/>
    <mergeCell ref="A57:B57"/>
    <mergeCell ref="D57:F57"/>
    <mergeCell ref="H57:K57"/>
    <mergeCell ref="A58:B58"/>
    <mergeCell ref="D58:F58"/>
    <mergeCell ref="H58:K58"/>
    <mergeCell ref="A55:B55"/>
    <mergeCell ref="D55:F55"/>
    <mergeCell ref="H55:K55"/>
    <mergeCell ref="A56:B56"/>
    <mergeCell ref="D56:F56"/>
    <mergeCell ref="H56:K56"/>
    <mergeCell ref="A53:B53"/>
    <mergeCell ref="D53:F53"/>
    <mergeCell ref="H53:K53"/>
    <mergeCell ref="A54:B54"/>
    <mergeCell ref="D54:F54"/>
    <mergeCell ref="H54:K54"/>
    <mergeCell ref="L50:L51"/>
    <mergeCell ref="A52:B52"/>
    <mergeCell ref="D52:F52"/>
    <mergeCell ref="H52:K52"/>
    <mergeCell ref="A48:B48"/>
    <mergeCell ref="D48:F48"/>
    <mergeCell ref="H48:K48"/>
    <mergeCell ref="A50:B51"/>
    <mergeCell ref="C50:C51"/>
    <mergeCell ref="D50:F51"/>
    <mergeCell ref="G50:G51"/>
    <mergeCell ref="H50:K51"/>
    <mergeCell ref="A46:B46"/>
    <mergeCell ref="D46:F46"/>
    <mergeCell ref="H46:K46"/>
    <mergeCell ref="A47:B47"/>
    <mergeCell ref="D47:F47"/>
    <mergeCell ref="H47:K47"/>
    <mergeCell ref="A44:B44"/>
    <mergeCell ref="D44:F44"/>
    <mergeCell ref="H44:K44"/>
    <mergeCell ref="A45:B45"/>
    <mergeCell ref="D45:F45"/>
    <mergeCell ref="H45:K45"/>
    <mergeCell ref="A42:B42"/>
    <mergeCell ref="D42:F42"/>
    <mergeCell ref="H42:K42"/>
    <mergeCell ref="A43:B43"/>
    <mergeCell ref="D43:F43"/>
    <mergeCell ref="H43:K43"/>
    <mergeCell ref="H39:K40"/>
    <mergeCell ref="L39:L40"/>
    <mergeCell ref="A41:B41"/>
    <mergeCell ref="D41:F41"/>
    <mergeCell ref="H41:K41"/>
    <mergeCell ref="A39:B40"/>
    <mergeCell ref="C39:C40"/>
    <mergeCell ref="D39:F40"/>
    <mergeCell ref="G39:G40"/>
    <mergeCell ref="B36:D36"/>
    <mergeCell ref="E36:G36"/>
    <mergeCell ref="J36:L36"/>
    <mergeCell ref="B37:D37"/>
    <mergeCell ref="E37:G37"/>
    <mergeCell ref="A3:A6"/>
    <mergeCell ref="B3:N3"/>
    <mergeCell ref="H4:I4"/>
    <mergeCell ref="M4:N4"/>
  </mergeCells>
  <printOptions horizontalCentered="1"/>
  <pageMargins left="0.15748031496062992" right="0.15748031496062992" top="0.5905511811023623" bottom="0.15748031496062992" header="0.35433070866141736" footer="0.15748031496062992"/>
  <pageSetup horizontalDpi="600" verticalDpi="600" orientation="portrait" paperSize="9" scale="64" r:id="rId1"/>
  <headerFooter alignWithMargins="0">
    <oddFooter>&amp;C&amp;P</oddFooter>
  </headerFooter>
  <rowBreaks count="1" manualBreakCount="1">
    <brk id="72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P114"/>
  <sheetViews>
    <sheetView view="pageBreakPreview" zoomScale="75" zoomScaleSheetLayoutView="75" workbookViewId="0" topLeftCell="A103">
      <selection activeCell="M2" sqref="M2"/>
    </sheetView>
  </sheetViews>
  <sheetFormatPr defaultColWidth="9.00390625" defaultRowHeight="12.75"/>
  <cols>
    <col min="1" max="1" width="28.125" style="10" customWidth="1"/>
    <col min="2" max="6" width="9.75390625" style="11" customWidth="1"/>
    <col min="7" max="7" width="11.625" style="11" customWidth="1"/>
    <col min="8" max="8" width="8.125" style="11" customWidth="1"/>
    <col min="9" max="9" width="8.875" style="10" customWidth="1"/>
    <col min="10" max="16" width="9.125" style="10" customWidth="1"/>
  </cols>
  <sheetData>
    <row r="1" spans="12:14" ht="15.75">
      <c r="L1" s="12"/>
      <c r="N1" s="13"/>
    </row>
    <row r="2" spans="1:14" ht="16.5" thickBot="1">
      <c r="A2" s="14"/>
      <c r="B2" s="15"/>
      <c r="C2" s="15"/>
      <c r="D2" s="15"/>
      <c r="E2" s="15"/>
      <c r="F2" s="15"/>
      <c r="G2" s="15"/>
      <c r="H2" s="15"/>
      <c r="L2" s="12"/>
      <c r="N2" s="13"/>
    </row>
    <row r="3" spans="1:14" ht="24" customHeight="1" thickBot="1">
      <c r="A3" s="282" t="s">
        <v>0</v>
      </c>
      <c r="B3" s="279" t="s">
        <v>432</v>
      </c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8"/>
    </row>
    <row r="4" spans="1:14" ht="12.75">
      <c r="A4" s="281"/>
      <c r="B4" s="16" t="s">
        <v>1</v>
      </c>
      <c r="C4" s="17"/>
      <c r="D4" s="18"/>
      <c r="E4" s="16" t="s">
        <v>2</v>
      </c>
      <c r="F4" s="17"/>
      <c r="G4" s="18"/>
      <c r="H4" s="298" t="s">
        <v>3</v>
      </c>
      <c r="I4" s="299"/>
      <c r="J4" s="17" t="s">
        <v>4</v>
      </c>
      <c r="K4" s="19"/>
      <c r="L4" s="18"/>
      <c r="M4" s="298" t="s">
        <v>5</v>
      </c>
      <c r="N4" s="300"/>
    </row>
    <row r="5" spans="1:14" ht="12.75">
      <c r="A5" s="281"/>
      <c r="B5" s="20" t="s">
        <v>6</v>
      </c>
      <c r="C5" s="21" t="s">
        <v>7</v>
      </c>
      <c r="D5" s="22" t="s">
        <v>8</v>
      </c>
      <c r="E5" s="20" t="s">
        <v>6</v>
      </c>
      <c r="F5" s="21" t="s">
        <v>7</v>
      </c>
      <c r="G5" s="22" t="s">
        <v>8</v>
      </c>
      <c r="H5" s="23" t="s">
        <v>8</v>
      </c>
      <c r="I5" s="23" t="s">
        <v>9</v>
      </c>
      <c r="J5" s="24" t="s">
        <v>6</v>
      </c>
      <c r="K5" s="21" t="s">
        <v>7</v>
      </c>
      <c r="L5" s="22" t="s">
        <v>8</v>
      </c>
      <c r="M5" s="23" t="s">
        <v>8</v>
      </c>
      <c r="N5" s="22" t="s">
        <v>9</v>
      </c>
    </row>
    <row r="6" spans="1:14" ht="13.5" thickBot="1">
      <c r="A6" s="278"/>
      <c r="B6" s="25" t="s">
        <v>10</v>
      </c>
      <c r="C6" s="26" t="s">
        <v>10</v>
      </c>
      <c r="D6" s="27"/>
      <c r="E6" s="25" t="s">
        <v>10</v>
      </c>
      <c r="F6" s="26" t="s">
        <v>10</v>
      </c>
      <c r="G6" s="27"/>
      <c r="H6" s="28" t="s">
        <v>11</v>
      </c>
      <c r="I6" s="29" t="s">
        <v>12</v>
      </c>
      <c r="J6" s="30" t="s">
        <v>10</v>
      </c>
      <c r="K6" s="26" t="s">
        <v>10</v>
      </c>
      <c r="L6" s="27"/>
      <c r="M6" s="28" t="s">
        <v>11</v>
      </c>
      <c r="N6" s="27" t="s">
        <v>12</v>
      </c>
    </row>
    <row r="7" spans="1:14" ht="13.5" customHeight="1" thickTop="1">
      <c r="A7" s="31" t="s">
        <v>13</v>
      </c>
      <c r="B7" s="32">
        <v>0</v>
      </c>
      <c r="C7" s="33">
        <v>0</v>
      </c>
      <c r="D7" s="34">
        <v>0</v>
      </c>
      <c r="E7" s="32">
        <v>0</v>
      </c>
      <c r="F7" s="33">
        <v>0</v>
      </c>
      <c r="G7" s="34">
        <v>0</v>
      </c>
      <c r="H7" s="35"/>
      <c r="I7" s="36"/>
      <c r="J7" s="37">
        <v>0</v>
      </c>
      <c r="K7" s="33">
        <v>0</v>
      </c>
      <c r="L7" s="38">
        <v>0</v>
      </c>
      <c r="M7" s="35"/>
      <c r="N7" s="39"/>
    </row>
    <row r="8" spans="1:14" ht="13.5" customHeight="1">
      <c r="A8" s="40" t="s">
        <v>14</v>
      </c>
      <c r="B8" s="41">
        <v>11153</v>
      </c>
      <c r="C8" s="42">
        <v>319</v>
      </c>
      <c r="D8" s="43">
        <v>11472</v>
      </c>
      <c r="E8" s="41">
        <v>11598</v>
      </c>
      <c r="F8" s="42">
        <v>286</v>
      </c>
      <c r="G8" s="43">
        <f>SUM(E8:F8)</f>
        <v>11884</v>
      </c>
      <c r="H8" s="44">
        <f>+G8-D8</f>
        <v>412</v>
      </c>
      <c r="I8" s="45">
        <f>+G8/D8</f>
        <v>1.0359135285913528</v>
      </c>
      <c r="J8" s="46">
        <v>11795</v>
      </c>
      <c r="K8" s="42">
        <v>280</v>
      </c>
      <c r="L8" s="47">
        <v>12075</v>
      </c>
      <c r="M8" s="44">
        <f>+L8-G8</f>
        <v>191</v>
      </c>
      <c r="N8" s="48">
        <f>+L8/G8</f>
        <v>1.0160720296196566</v>
      </c>
    </row>
    <row r="9" spans="1:14" ht="13.5" customHeight="1">
      <c r="A9" s="40" t="s">
        <v>15</v>
      </c>
      <c r="B9" s="41">
        <v>0</v>
      </c>
      <c r="C9" s="42">
        <v>0</v>
      </c>
      <c r="D9" s="43">
        <v>0</v>
      </c>
      <c r="E9" s="41">
        <v>0</v>
      </c>
      <c r="F9" s="42">
        <v>0</v>
      </c>
      <c r="G9" s="43">
        <v>0</v>
      </c>
      <c r="H9" s="44">
        <f aca="true" t="shared" si="0" ref="H9:H35">+G9-D9</f>
        <v>0</v>
      </c>
      <c r="I9" s="45"/>
      <c r="J9" s="46">
        <v>0</v>
      </c>
      <c r="K9" s="42">
        <v>0</v>
      </c>
      <c r="L9" s="47">
        <f aca="true" t="shared" si="1" ref="L9:L15">SUM(J9:K9)</f>
        <v>0</v>
      </c>
      <c r="M9" s="44">
        <f aca="true" t="shared" si="2" ref="M9:M35">+L9-G9</f>
        <v>0</v>
      </c>
      <c r="N9" s="48"/>
    </row>
    <row r="10" spans="1:14" ht="13.5" customHeight="1">
      <c r="A10" s="40" t="s">
        <v>16</v>
      </c>
      <c r="B10" s="41">
        <v>0</v>
      </c>
      <c r="C10" s="42">
        <v>0</v>
      </c>
      <c r="D10" s="43">
        <v>0</v>
      </c>
      <c r="E10" s="41">
        <v>0</v>
      </c>
      <c r="F10" s="42">
        <v>0</v>
      </c>
      <c r="G10" s="43">
        <f aca="true" t="shared" si="3" ref="G10:G15">SUM(E10:F10)</f>
        <v>0</v>
      </c>
      <c r="H10" s="44">
        <f t="shared" si="0"/>
        <v>0</v>
      </c>
      <c r="I10" s="45"/>
      <c r="J10" s="46">
        <v>0</v>
      </c>
      <c r="K10" s="42">
        <v>0</v>
      </c>
      <c r="L10" s="47">
        <f t="shared" si="1"/>
        <v>0</v>
      </c>
      <c r="M10" s="44">
        <f t="shared" si="2"/>
        <v>0</v>
      </c>
      <c r="N10" s="48"/>
    </row>
    <row r="11" spans="1:14" ht="13.5" customHeight="1">
      <c r="A11" s="40" t="s">
        <v>17</v>
      </c>
      <c r="B11" s="41">
        <v>299</v>
      </c>
      <c r="C11" s="42"/>
      <c r="D11" s="43">
        <f>SUM(B11:C11)</f>
        <v>299</v>
      </c>
      <c r="E11" s="41">
        <v>414</v>
      </c>
      <c r="F11" s="42">
        <v>0</v>
      </c>
      <c r="G11" s="43">
        <f t="shared" si="3"/>
        <v>414</v>
      </c>
      <c r="H11" s="44">
        <f t="shared" si="0"/>
        <v>115</v>
      </c>
      <c r="I11" s="45">
        <f aca="true" t="shared" si="4" ref="I11:I35">+G11/D11</f>
        <v>1.3846153846153846</v>
      </c>
      <c r="J11" s="46">
        <v>110</v>
      </c>
      <c r="K11" s="42">
        <v>0</v>
      </c>
      <c r="L11" s="47">
        <f t="shared" si="1"/>
        <v>110</v>
      </c>
      <c r="M11" s="44">
        <f t="shared" si="2"/>
        <v>-304</v>
      </c>
      <c r="N11" s="48">
        <f aca="true" t="shared" si="5" ref="N11:N35">+L11/G11</f>
        <v>0.26570048309178745</v>
      </c>
    </row>
    <row r="12" spans="1:14" ht="13.5" customHeight="1">
      <c r="A12" s="49" t="s">
        <v>18</v>
      </c>
      <c r="B12" s="41">
        <v>168</v>
      </c>
      <c r="C12" s="42"/>
      <c r="D12" s="43">
        <f>SUM(B12:C12)</f>
        <v>168</v>
      </c>
      <c r="E12" s="41">
        <v>122</v>
      </c>
      <c r="F12" s="42"/>
      <c r="G12" s="43">
        <f t="shared" si="3"/>
        <v>122</v>
      </c>
      <c r="H12" s="44">
        <f t="shared" si="0"/>
        <v>-46</v>
      </c>
      <c r="I12" s="45">
        <f t="shared" si="4"/>
        <v>0.7261904761904762</v>
      </c>
      <c r="J12" s="46">
        <v>0</v>
      </c>
      <c r="K12" s="42">
        <v>0</v>
      </c>
      <c r="L12" s="47">
        <f t="shared" si="1"/>
        <v>0</v>
      </c>
      <c r="M12" s="44">
        <f t="shared" si="2"/>
        <v>-122</v>
      </c>
      <c r="N12" s="48"/>
    </row>
    <row r="13" spans="1:14" ht="13.5" customHeight="1">
      <c r="A13" s="49" t="s">
        <v>19</v>
      </c>
      <c r="B13" s="41">
        <v>0</v>
      </c>
      <c r="C13" s="42">
        <v>0</v>
      </c>
      <c r="D13" s="43">
        <v>0</v>
      </c>
      <c r="E13" s="41">
        <v>0</v>
      </c>
      <c r="F13" s="42">
        <v>0</v>
      </c>
      <c r="G13" s="43">
        <f t="shared" si="3"/>
        <v>0</v>
      </c>
      <c r="H13" s="44">
        <f t="shared" si="0"/>
        <v>0</v>
      </c>
      <c r="I13" s="45"/>
      <c r="J13" s="46">
        <v>0</v>
      </c>
      <c r="K13" s="42">
        <v>0</v>
      </c>
      <c r="L13" s="47">
        <f t="shared" si="1"/>
        <v>0</v>
      </c>
      <c r="M13" s="44">
        <f t="shared" si="2"/>
        <v>0</v>
      </c>
      <c r="N13" s="48"/>
    </row>
    <row r="14" spans="1:14" ht="23.25" customHeight="1">
      <c r="A14" s="49" t="s">
        <v>20</v>
      </c>
      <c r="B14" s="41">
        <v>0</v>
      </c>
      <c r="C14" s="42">
        <v>0</v>
      </c>
      <c r="D14" s="43">
        <f>SUM(B14:C14)</f>
        <v>0</v>
      </c>
      <c r="E14" s="41">
        <v>0</v>
      </c>
      <c r="F14" s="42">
        <v>0</v>
      </c>
      <c r="G14" s="43">
        <f t="shared" si="3"/>
        <v>0</v>
      </c>
      <c r="H14" s="44">
        <f t="shared" si="0"/>
        <v>0</v>
      </c>
      <c r="I14" s="45"/>
      <c r="J14" s="46">
        <v>0</v>
      </c>
      <c r="K14" s="42">
        <v>0</v>
      </c>
      <c r="L14" s="47">
        <f t="shared" si="1"/>
        <v>0</v>
      </c>
      <c r="M14" s="44">
        <f t="shared" si="2"/>
        <v>0</v>
      </c>
      <c r="N14" s="48"/>
    </row>
    <row r="15" spans="1:14" ht="13.5" customHeight="1" thickBot="1">
      <c r="A15" s="50" t="s">
        <v>21</v>
      </c>
      <c r="B15" s="51">
        <v>14027</v>
      </c>
      <c r="C15" s="52"/>
      <c r="D15" s="43">
        <f>SUM(B15:C15)</f>
        <v>14027</v>
      </c>
      <c r="E15" s="51">
        <v>14597</v>
      </c>
      <c r="F15" s="52">
        <v>0</v>
      </c>
      <c r="G15" s="43">
        <f t="shared" si="3"/>
        <v>14597</v>
      </c>
      <c r="H15" s="53">
        <f t="shared" si="0"/>
        <v>570</v>
      </c>
      <c r="I15" s="54">
        <f t="shared" si="4"/>
        <v>1.0406359164468526</v>
      </c>
      <c r="J15" s="55">
        <v>14932</v>
      </c>
      <c r="K15" s="52"/>
      <c r="L15" s="47">
        <f t="shared" si="1"/>
        <v>14932</v>
      </c>
      <c r="M15" s="53">
        <f t="shared" si="2"/>
        <v>335</v>
      </c>
      <c r="N15" s="56">
        <f t="shared" si="5"/>
        <v>1.0229499212166884</v>
      </c>
    </row>
    <row r="16" spans="1:14" ht="13.5" customHeight="1" thickBot="1">
      <c r="A16" s="57" t="s">
        <v>22</v>
      </c>
      <c r="B16" s="58">
        <f aca="true" t="shared" si="6" ref="B16:G16">SUM(B7+B8+B9+B10+B11+B13+B15)</f>
        <v>25479</v>
      </c>
      <c r="C16" s="59">
        <f t="shared" si="6"/>
        <v>319</v>
      </c>
      <c r="D16" s="60">
        <f t="shared" si="6"/>
        <v>25798</v>
      </c>
      <c r="E16" s="58">
        <f t="shared" si="6"/>
        <v>26609</v>
      </c>
      <c r="F16" s="59">
        <f t="shared" si="6"/>
        <v>286</v>
      </c>
      <c r="G16" s="60">
        <f t="shared" si="6"/>
        <v>26895</v>
      </c>
      <c r="H16" s="61">
        <f t="shared" si="0"/>
        <v>1097</v>
      </c>
      <c r="I16" s="62">
        <f t="shared" si="4"/>
        <v>1.042522676176448</v>
      </c>
      <c r="J16" s="63">
        <f>SUM(J7+J8+J9+J10+J11+J13+J15)</f>
        <v>26837</v>
      </c>
      <c r="K16" s="59">
        <f>SUM(K7+K8+K9+K10+K11+K13+K15)</f>
        <v>280</v>
      </c>
      <c r="L16" s="60">
        <f>SUM(L7+L8+L9+L10+L11+L13+L15)</f>
        <v>27117</v>
      </c>
      <c r="M16" s="61">
        <f t="shared" si="2"/>
        <v>222</v>
      </c>
      <c r="N16" s="64">
        <f t="shared" si="5"/>
        <v>1.0082543223647518</v>
      </c>
    </row>
    <row r="17" spans="1:14" ht="13.5" customHeight="1">
      <c r="A17" s="65" t="s">
        <v>23</v>
      </c>
      <c r="B17" s="32">
        <v>4940</v>
      </c>
      <c r="C17" s="33">
        <v>166</v>
      </c>
      <c r="D17" s="43">
        <v>5106</v>
      </c>
      <c r="E17" s="32">
        <v>4967</v>
      </c>
      <c r="F17" s="33">
        <v>149</v>
      </c>
      <c r="G17" s="34">
        <f>SUM(E17:F17)</f>
        <v>5116</v>
      </c>
      <c r="H17" s="35">
        <f t="shared" si="0"/>
        <v>10</v>
      </c>
      <c r="I17" s="66">
        <f t="shared" si="4"/>
        <v>1.0019584802193497</v>
      </c>
      <c r="J17" s="37">
        <v>5032</v>
      </c>
      <c r="K17" s="33">
        <v>166</v>
      </c>
      <c r="L17" s="38">
        <f>SUM(J17:K17)</f>
        <v>5198</v>
      </c>
      <c r="M17" s="35">
        <f t="shared" si="2"/>
        <v>82</v>
      </c>
      <c r="N17" s="67">
        <f t="shared" si="5"/>
        <v>1.0160281469898358</v>
      </c>
    </row>
    <row r="18" spans="1:14" ht="21" customHeight="1">
      <c r="A18" s="49" t="s">
        <v>24</v>
      </c>
      <c r="B18" s="32">
        <v>113</v>
      </c>
      <c r="C18" s="33"/>
      <c r="D18" s="43">
        <f aca="true" t="shared" si="7" ref="D18:D34">SUM(B18:C18)</f>
        <v>113</v>
      </c>
      <c r="E18" s="32">
        <v>129</v>
      </c>
      <c r="F18" s="33">
        <v>0</v>
      </c>
      <c r="G18" s="34">
        <f aca="true" t="shared" si="8" ref="G18:G34">SUM(E18:F18)</f>
        <v>129</v>
      </c>
      <c r="H18" s="44">
        <f t="shared" si="0"/>
        <v>16</v>
      </c>
      <c r="I18" s="45">
        <f t="shared" si="4"/>
        <v>1.1415929203539823</v>
      </c>
      <c r="J18" s="37">
        <v>200</v>
      </c>
      <c r="K18" s="33">
        <v>0</v>
      </c>
      <c r="L18" s="38">
        <f aca="true" t="shared" si="9" ref="L18:L34">SUM(J18:K18)</f>
        <v>200</v>
      </c>
      <c r="M18" s="44">
        <f t="shared" si="2"/>
        <v>71</v>
      </c>
      <c r="N18" s="48">
        <f t="shared" si="5"/>
        <v>1.550387596899225</v>
      </c>
    </row>
    <row r="19" spans="1:14" ht="13.5" customHeight="1">
      <c r="A19" s="40" t="s">
        <v>25</v>
      </c>
      <c r="B19" s="41">
        <v>1978</v>
      </c>
      <c r="C19" s="42">
        <v>15</v>
      </c>
      <c r="D19" s="43">
        <v>1993</v>
      </c>
      <c r="E19" s="41">
        <v>1982</v>
      </c>
      <c r="F19" s="42">
        <v>13</v>
      </c>
      <c r="G19" s="34">
        <f t="shared" si="8"/>
        <v>1995</v>
      </c>
      <c r="H19" s="44">
        <f t="shared" si="0"/>
        <v>2</v>
      </c>
      <c r="I19" s="45">
        <f t="shared" si="4"/>
        <v>1.0010035122930256</v>
      </c>
      <c r="J19" s="46">
        <v>2160</v>
      </c>
      <c r="K19" s="42">
        <v>14</v>
      </c>
      <c r="L19" s="38">
        <f t="shared" si="9"/>
        <v>2174</v>
      </c>
      <c r="M19" s="44">
        <f t="shared" si="2"/>
        <v>179</v>
      </c>
      <c r="N19" s="48">
        <f t="shared" si="5"/>
        <v>1.0897243107769423</v>
      </c>
    </row>
    <row r="20" spans="1:14" ht="13.5" customHeight="1">
      <c r="A20" s="49" t="s">
        <v>26</v>
      </c>
      <c r="B20" s="41">
        <v>0</v>
      </c>
      <c r="C20" s="42">
        <v>0</v>
      </c>
      <c r="D20" s="43">
        <f t="shared" si="7"/>
        <v>0</v>
      </c>
      <c r="E20" s="41">
        <v>0</v>
      </c>
      <c r="F20" s="42">
        <v>0</v>
      </c>
      <c r="G20" s="34">
        <f t="shared" si="8"/>
        <v>0</v>
      </c>
      <c r="H20" s="44">
        <f t="shared" si="0"/>
        <v>0</v>
      </c>
      <c r="I20" s="45"/>
      <c r="J20" s="46">
        <v>0</v>
      </c>
      <c r="K20" s="42">
        <v>0</v>
      </c>
      <c r="L20" s="38">
        <v>0</v>
      </c>
      <c r="M20" s="44">
        <f t="shared" si="2"/>
        <v>0</v>
      </c>
      <c r="N20" s="48"/>
    </row>
    <row r="21" spans="1:14" ht="13.5" customHeight="1">
      <c r="A21" s="40" t="s">
        <v>27</v>
      </c>
      <c r="B21" s="41">
        <v>0</v>
      </c>
      <c r="C21" s="42">
        <v>0</v>
      </c>
      <c r="D21" s="43">
        <f t="shared" si="7"/>
        <v>0</v>
      </c>
      <c r="E21" s="41">
        <v>0</v>
      </c>
      <c r="F21" s="42">
        <v>0</v>
      </c>
      <c r="G21" s="34">
        <f t="shared" si="8"/>
        <v>0</v>
      </c>
      <c r="H21" s="44">
        <f t="shared" si="0"/>
        <v>0</v>
      </c>
      <c r="I21" s="45"/>
      <c r="J21" s="46">
        <v>0</v>
      </c>
      <c r="K21" s="42">
        <v>0</v>
      </c>
      <c r="L21" s="38">
        <v>0</v>
      </c>
      <c r="M21" s="44">
        <f t="shared" si="2"/>
        <v>0</v>
      </c>
      <c r="N21" s="48"/>
    </row>
    <row r="22" spans="1:14" ht="13.5" customHeight="1">
      <c r="A22" s="40" t="s">
        <v>28</v>
      </c>
      <c r="B22" s="46">
        <v>1456</v>
      </c>
      <c r="C22" s="42">
        <v>3</v>
      </c>
      <c r="D22" s="43">
        <v>1459</v>
      </c>
      <c r="E22" s="46">
        <v>1325</v>
      </c>
      <c r="F22" s="42">
        <v>3</v>
      </c>
      <c r="G22" s="34">
        <v>1328</v>
      </c>
      <c r="H22" s="44">
        <f t="shared" si="0"/>
        <v>-131</v>
      </c>
      <c r="I22" s="45">
        <f t="shared" si="4"/>
        <v>0.910212474297464</v>
      </c>
      <c r="J22" s="46">
        <v>1689</v>
      </c>
      <c r="K22" s="42">
        <v>3</v>
      </c>
      <c r="L22" s="38">
        <v>1692</v>
      </c>
      <c r="M22" s="44">
        <f t="shared" si="2"/>
        <v>364</v>
      </c>
      <c r="N22" s="48">
        <f t="shared" si="5"/>
        <v>1.2740963855421688</v>
      </c>
    </row>
    <row r="23" spans="1:14" ht="13.5" customHeight="1">
      <c r="A23" s="49" t="s">
        <v>29</v>
      </c>
      <c r="B23" s="41">
        <v>800</v>
      </c>
      <c r="C23" s="42">
        <v>3</v>
      </c>
      <c r="D23" s="43">
        <v>803</v>
      </c>
      <c r="E23" s="41">
        <v>390</v>
      </c>
      <c r="F23" s="42">
        <v>3</v>
      </c>
      <c r="G23" s="34">
        <f t="shared" si="8"/>
        <v>393</v>
      </c>
      <c r="H23" s="44">
        <f t="shared" si="0"/>
        <v>-410</v>
      </c>
      <c r="I23" s="45">
        <f t="shared" si="4"/>
        <v>0.48941469489414696</v>
      </c>
      <c r="J23" s="68">
        <v>789</v>
      </c>
      <c r="K23" s="42">
        <v>3</v>
      </c>
      <c r="L23" s="38">
        <v>792</v>
      </c>
      <c r="M23" s="44">
        <f t="shared" si="2"/>
        <v>399</v>
      </c>
      <c r="N23" s="48">
        <f t="shared" si="5"/>
        <v>2.015267175572519</v>
      </c>
    </row>
    <row r="24" spans="1:14" ht="13.5" customHeight="1">
      <c r="A24" s="40" t="s">
        <v>30</v>
      </c>
      <c r="B24" s="41">
        <v>656</v>
      </c>
      <c r="C24" s="42">
        <v>0</v>
      </c>
      <c r="D24" s="43">
        <f t="shared" si="7"/>
        <v>656</v>
      </c>
      <c r="E24" s="41">
        <v>935</v>
      </c>
      <c r="F24" s="42">
        <v>0</v>
      </c>
      <c r="G24" s="34">
        <f t="shared" si="8"/>
        <v>935</v>
      </c>
      <c r="H24" s="44">
        <f t="shared" si="0"/>
        <v>279</v>
      </c>
      <c r="I24" s="45">
        <f t="shared" si="4"/>
        <v>1.4253048780487805</v>
      </c>
      <c r="J24" s="68">
        <v>900</v>
      </c>
      <c r="K24" s="42">
        <v>0</v>
      </c>
      <c r="L24" s="38">
        <f t="shared" si="9"/>
        <v>900</v>
      </c>
      <c r="M24" s="44">
        <f t="shared" si="2"/>
        <v>-35</v>
      </c>
      <c r="N24" s="48">
        <f t="shared" si="5"/>
        <v>0.9625668449197861</v>
      </c>
    </row>
    <row r="25" spans="1:14" ht="13.5" customHeight="1">
      <c r="A25" s="69" t="s">
        <v>31</v>
      </c>
      <c r="B25" s="46">
        <v>16533</v>
      </c>
      <c r="C25" s="42">
        <v>62</v>
      </c>
      <c r="D25" s="43">
        <v>16595</v>
      </c>
      <c r="E25" s="46">
        <v>17469</v>
      </c>
      <c r="F25" s="42">
        <v>57</v>
      </c>
      <c r="G25" s="34">
        <v>17526</v>
      </c>
      <c r="H25" s="44">
        <f t="shared" si="0"/>
        <v>931</v>
      </c>
      <c r="I25" s="45">
        <f t="shared" si="4"/>
        <v>1.0561012353118409</v>
      </c>
      <c r="J25" s="46">
        <v>17383</v>
      </c>
      <c r="K25" s="42">
        <v>63</v>
      </c>
      <c r="L25" s="38">
        <f t="shared" si="9"/>
        <v>17446</v>
      </c>
      <c r="M25" s="44">
        <f t="shared" si="2"/>
        <v>-80</v>
      </c>
      <c r="N25" s="48">
        <f t="shared" si="5"/>
        <v>0.995435353189547</v>
      </c>
    </row>
    <row r="26" spans="1:14" ht="13.5" customHeight="1">
      <c r="A26" s="49" t="s">
        <v>32</v>
      </c>
      <c r="B26" s="41">
        <v>12109</v>
      </c>
      <c r="C26" s="42">
        <v>46</v>
      </c>
      <c r="D26" s="43">
        <f t="shared" si="7"/>
        <v>12155</v>
      </c>
      <c r="E26" s="41">
        <v>12781</v>
      </c>
      <c r="F26" s="42">
        <v>42</v>
      </c>
      <c r="G26" s="34">
        <v>12823</v>
      </c>
      <c r="H26" s="44">
        <f t="shared" si="0"/>
        <v>668</v>
      </c>
      <c r="I26" s="45">
        <f t="shared" si="4"/>
        <v>1.0549568078979843</v>
      </c>
      <c r="J26" s="68">
        <v>12602</v>
      </c>
      <c r="K26" s="70">
        <v>47</v>
      </c>
      <c r="L26" s="38">
        <v>12649</v>
      </c>
      <c r="M26" s="44">
        <f t="shared" si="2"/>
        <v>-174</v>
      </c>
      <c r="N26" s="48">
        <f t="shared" si="5"/>
        <v>0.9864306324573033</v>
      </c>
    </row>
    <row r="27" spans="1:14" ht="13.5" customHeight="1">
      <c r="A27" s="69" t="s">
        <v>33</v>
      </c>
      <c r="B27" s="41">
        <v>12030</v>
      </c>
      <c r="C27" s="42">
        <v>46</v>
      </c>
      <c r="D27" s="43">
        <f t="shared" si="7"/>
        <v>12076</v>
      </c>
      <c r="E27" s="41">
        <v>12485</v>
      </c>
      <c r="F27" s="42">
        <v>42</v>
      </c>
      <c r="G27" s="34">
        <f t="shared" si="8"/>
        <v>12527</v>
      </c>
      <c r="H27" s="44">
        <f t="shared" si="0"/>
        <v>451</v>
      </c>
      <c r="I27" s="45">
        <f t="shared" si="4"/>
        <v>1.0373468035773434</v>
      </c>
      <c r="J27" s="46">
        <v>12522</v>
      </c>
      <c r="K27" s="42">
        <v>47</v>
      </c>
      <c r="L27" s="38">
        <v>12569</v>
      </c>
      <c r="M27" s="44">
        <f t="shared" si="2"/>
        <v>42</v>
      </c>
      <c r="N27" s="48">
        <f t="shared" si="5"/>
        <v>1.003352758042628</v>
      </c>
    </row>
    <row r="28" spans="1:14" ht="13.5" customHeight="1">
      <c r="A28" s="49" t="s">
        <v>34</v>
      </c>
      <c r="B28" s="41">
        <v>79</v>
      </c>
      <c r="C28" s="42">
        <v>0</v>
      </c>
      <c r="D28" s="43">
        <f t="shared" si="7"/>
        <v>79</v>
      </c>
      <c r="E28" s="41">
        <v>296</v>
      </c>
      <c r="F28" s="42">
        <v>0</v>
      </c>
      <c r="G28" s="34">
        <f t="shared" si="8"/>
        <v>296</v>
      </c>
      <c r="H28" s="44">
        <f t="shared" si="0"/>
        <v>217</v>
      </c>
      <c r="I28" s="45">
        <f t="shared" si="4"/>
        <v>3.7468354430379747</v>
      </c>
      <c r="J28" s="46">
        <v>80</v>
      </c>
      <c r="K28" s="42">
        <v>0</v>
      </c>
      <c r="L28" s="38">
        <f t="shared" si="9"/>
        <v>80</v>
      </c>
      <c r="M28" s="44">
        <f t="shared" si="2"/>
        <v>-216</v>
      </c>
      <c r="N28" s="48">
        <f t="shared" si="5"/>
        <v>0.2702702702702703</v>
      </c>
    </row>
    <row r="29" spans="1:14" ht="13.5" customHeight="1">
      <c r="A29" s="49" t="s">
        <v>35</v>
      </c>
      <c r="B29" s="41">
        <v>4424</v>
      </c>
      <c r="C29" s="42">
        <v>16</v>
      </c>
      <c r="D29" s="43">
        <f t="shared" si="7"/>
        <v>4440</v>
      </c>
      <c r="E29" s="41">
        <v>4688</v>
      </c>
      <c r="F29" s="42">
        <v>15</v>
      </c>
      <c r="G29" s="34">
        <f t="shared" si="8"/>
        <v>4703</v>
      </c>
      <c r="H29" s="44">
        <f t="shared" si="0"/>
        <v>263</v>
      </c>
      <c r="I29" s="45">
        <f t="shared" si="4"/>
        <v>1.0592342342342342</v>
      </c>
      <c r="J29" s="46">
        <v>4781</v>
      </c>
      <c r="K29" s="42">
        <v>16</v>
      </c>
      <c r="L29" s="38">
        <f t="shared" si="9"/>
        <v>4797</v>
      </c>
      <c r="M29" s="44">
        <f t="shared" si="2"/>
        <v>94</v>
      </c>
      <c r="N29" s="48">
        <f t="shared" si="5"/>
        <v>1.019987242185839</v>
      </c>
    </row>
    <row r="30" spans="1:14" ht="13.5" customHeight="1">
      <c r="A30" s="69" t="s">
        <v>36</v>
      </c>
      <c r="B30" s="41">
        <v>0</v>
      </c>
      <c r="C30" s="42">
        <v>0</v>
      </c>
      <c r="D30" s="43">
        <f t="shared" si="7"/>
        <v>0</v>
      </c>
      <c r="E30" s="41">
        <v>0</v>
      </c>
      <c r="F30" s="42">
        <v>0</v>
      </c>
      <c r="G30" s="34">
        <f t="shared" si="8"/>
        <v>0</v>
      </c>
      <c r="H30" s="44">
        <f t="shared" si="0"/>
        <v>0</v>
      </c>
      <c r="I30" s="45"/>
      <c r="J30" s="46">
        <v>0</v>
      </c>
      <c r="K30" s="42">
        <v>0</v>
      </c>
      <c r="L30" s="38">
        <v>0</v>
      </c>
      <c r="M30" s="44">
        <f t="shared" si="2"/>
        <v>0</v>
      </c>
      <c r="N30" s="48"/>
    </row>
    <row r="31" spans="1:14" ht="13.5" customHeight="1">
      <c r="A31" s="69" t="s">
        <v>37</v>
      </c>
      <c r="B31" s="41">
        <v>75</v>
      </c>
      <c r="C31" s="42">
        <v>0</v>
      </c>
      <c r="D31" s="43">
        <v>75</v>
      </c>
      <c r="E31" s="41">
        <v>168</v>
      </c>
      <c r="F31" s="42">
        <v>0</v>
      </c>
      <c r="G31" s="34">
        <f t="shared" si="8"/>
        <v>168</v>
      </c>
      <c r="H31" s="44">
        <f t="shared" si="0"/>
        <v>93</v>
      </c>
      <c r="I31" s="45">
        <f t="shared" si="4"/>
        <v>2.24</v>
      </c>
      <c r="J31" s="46">
        <v>100</v>
      </c>
      <c r="K31" s="42">
        <v>0</v>
      </c>
      <c r="L31" s="38">
        <f t="shared" si="9"/>
        <v>100</v>
      </c>
      <c r="M31" s="44">
        <f t="shared" si="2"/>
        <v>-68</v>
      </c>
      <c r="N31" s="48">
        <f t="shared" si="5"/>
        <v>0.5952380952380952</v>
      </c>
    </row>
    <row r="32" spans="1:14" ht="13.5" customHeight="1">
      <c r="A32" s="49" t="s">
        <v>38</v>
      </c>
      <c r="B32" s="41">
        <v>518</v>
      </c>
      <c r="C32" s="42">
        <v>2</v>
      </c>
      <c r="D32" s="43">
        <v>520</v>
      </c>
      <c r="E32" s="41">
        <v>493</v>
      </c>
      <c r="F32" s="42">
        <v>2</v>
      </c>
      <c r="G32" s="34">
        <f t="shared" si="8"/>
        <v>495</v>
      </c>
      <c r="H32" s="44">
        <f t="shared" si="0"/>
        <v>-25</v>
      </c>
      <c r="I32" s="45">
        <f t="shared" si="4"/>
        <v>0.9519230769230769</v>
      </c>
      <c r="J32" s="68">
        <v>505</v>
      </c>
      <c r="K32" s="42">
        <v>2</v>
      </c>
      <c r="L32" s="38">
        <f t="shared" si="9"/>
        <v>507</v>
      </c>
      <c r="M32" s="44">
        <f t="shared" si="2"/>
        <v>12</v>
      </c>
      <c r="N32" s="48">
        <f t="shared" si="5"/>
        <v>1.0242424242424242</v>
      </c>
    </row>
    <row r="33" spans="1:14" ht="22.5" customHeight="1">
      <c r="A33" s="49" t="s">
        <v>39</v>
      </c>
      <c r="B33" s="41">
        <v>518</v>
      </c>
      <c r="C33" s="42">
        <v>2</v>
      </c>
      <c r="D33" s="43">
        <f t="shared" si="7"/>
        <v>520</v>
      </c>
      <c r="E33" s="41">
        <v>493</v>
      </c>
      <c r="F33" s="42">
        <v>2</v>
      </c>
      <c r="G33" s="34">
        <f t="shared" si="8"/>
        <v>495</v>
      </c>
      <c r="H33" s="44">
        <f t="shared" si="0"/>
        <v>-25</v>
      </c>
      <c r="I33" s="45">
        <f t="shared" si="4"/>
        <v>0.9519230769230769</v>
      </c>
      <c r="J33" s="68">
        <v>505</v>
      </c>
      <c r="K33" s="42">
        <v>2</v>
      </c>
      <c r="L33" s="38">
        <f t="shared" si="9"/>
        <v>507</v>
      </c>
      <c r="M33" s="44">
        <f t="shared" si="2"/>
        <v>12</v>
      </c>
      <c r="N33" s="48">
        <f t="shared" si="5"/>
        <v>1.0242424242424242</v>
      </c>
    </row>
    <row r="34" spans="1:14" ht="13.5" customHeight="1" thickBot="1">
      <c r="A34" s="71" t="s">
        <v>40</v>
      </c>
      <c r="B34" s="51"/>
      <c r="C34" s="52"/>
      <c r="D34" s="43">
        <f t="shared" si="7"/>
        <v>0</v>
      </c>
      <c r="E34" s="51">
        <v>206</v>
      </c>
      <c r="F34" s="52">
        <v>0</v>
      </c>
      <c r="G34" s="34">
        <f t="shared" si="8"/>
        <v>206</v>
      </c>
      <c r="H34" s="53">
        <f t="shared" si="0"/>
        <v>206</v>
      </c>
      <c r="I34" s="54"/>
      <c r="J34" s="72">
        <v>0</v>
      </c>
      <c r="K34" s="52">
        <v>0</v>
      </c>
      <c r="L34" s="38">
        <f t="shared" si="9"/>
        <v>0</v>
      </c>
      <c r="M34" s="53">
        <f t="shared" si="2"/>
        <v>-206</v>
      </c>
      <c r="N34" s="56">
        <f t="shared" si="5"/>
        <v>0</v>
      </c>
    </row>
    <row r="35" spans="1:14" ht="13.5" customHeight="1" thickBot="1">
      <c r="A35" s="57" t="s">
        <v>41</v>
      </c>
      <c r="B35" s="58">
        <f aca="true" t="shared" si="10" ref="B35:G35">SUM(B17+B19+B20+B21+B22+B25+B30+B31+B32+B34)</f>
        <v>25500</v>
      </c>
      <c r="C35" s="59">
        <f t="shared" si="10"/>
        <v>248</v>
      </c>
      <c r="D35" s="60">
        <f t="shared" si="10"/>
        <v>25748</v>
      </c>
      <c r="E35" s="58">
        <f t="shared" si="10"/>
        <v>26610</v>
      </c>
      <c r="F35" s="59">
        <f t="shared" si="10"/>
        <v>224</v>
      </c>
      <c r="G35" s="60">
        <f t="shared" si="10"/>
        <v>26834</v>
      </c>
      <c r="H35" s="61">
        <f t="shared" si="0"/>
        <v>1086</v>
      </c>
      <c r="I35" s="62">
        <f t="shared" si="4"/>
        <v>1.0421780332453006</v>
      </c>
      <c r="J35" s="63">
        <f>SUM(J17+J19+J20+J21+J22+J25+J30+J31+J32+J34)</f>
        <v>26869</v>
      </c>
      <c r="K35" s="59">
        <f>SUM(K17+K19+K20+K21+K22+K25+K30+K31+K32+K34)</f>
        <v>248</v>
      </c>
      <c r="L35" s="60">
        <f>SUM(L17+L19+L20+L21+L22+L25+L30+L31+L32+L34)</f>
        <v>27117</v>
      </c>
      <c r="M35" s="61">
        <f t="shared" si="2"/>
        <v>283</v>
      </c>
      <c r="N35" s="64">
        <f t="shared" si="5"/>
        <v>1.0105463218305135</v>
      </c>
    </row>
    <row r="36" spans="1:14" ht="13.5" customHeight="1" thickBot="1">
      <c r="A36" s="57" t="s">
        <v>42</v>
      </c>
      <c r="B36" s="301">
        <f>+D16-D35</f>
        <v>50</v>
      </c>
      <c r="C36" s="302"/>
      <c r="D36" s="303"/>
      <c r="E36" s="301">
        <f>+G16-G35</f>
        <v>61</v>
      </c>
      <c r="F36" s="302"/>
      <c r="G36" s="303">
        <v>-50784</v>
      </c>
      <c r="H36" s="73">
        <f>+E36-B36</f>
        <v>11</v>
      </c>
      <c r="I36" s="74"/>
      <c r="J36" s="301">
        <f>+L16-L35</f>
        <v>0</v>
      </c>
      <c r="K36" s="302"/>
      <c r="L36" s="302">
        <v>0</v>
      </c>
      <c r="M36" s="61"/>
      <c r="N36" s="64"/>
    </row>
    <row r="37" spans="1:16" ht="20.25" customHeight="1" thickBot="1">
      <c r="A37" s="75" t="s">
        <v>43</v>
      </c>
      <c r="B37" s="301"/>
      <c r="C37" s="302"/>
      <c r="D37" s="303"/>
      <c r="E37" s="301"/>
      <c r="F37" s="302"/>
      <c r="G37" s="303"/>
      <c r="H37"/>
      <c r="I37"/>
      <c r="J37"/>
      <c r="K37"/>
      <c r="L37"/>
      <c r="M37"/>
      <c r="N37"/>
      <c r="O37"/>
      <c r="P37"/>
    </row>
    <row r="38" spans="2:8" ht="14.25" customHeight="1" thickBot="1">
      <c r="B38" s="10"/>
      <c r="C38" s="10"/>
      <c r="D38" s="76"/>
      <c r="E38" s="10"/>
      <c r="F38" s="10"/>
      <c r="G38" s="10"/>
      <c r="H38" s="10"/>
    </row>
    <row r="39" spans="1:16" ht="12.75">
      <c r="A39" s="318" t="s">
        <v>44</v>
      </c>
      <c r="B39" s="319"/>
      <c r="C39" s="310" t="s">
        <v>45</v>
      </c>
      <c r="D39" s="318" t="s">
        <v>46</v>
      </c>
      <c r="E39" s="319"/>
      <c r="F39" s="319"/>
      <c r="G39" s="310" t="s">
        <v>45</v>
      </c>
      <c r="H39" s="304" t="s">
        <v>47</v>
      </c>
      <c r="I39" s="305"/>
      <c r="J39" s="305"/>
      <c r="K39" s="306"/>
      <c r="L39" s="310" t="s">
        <v>45</v>
      </c>
      <c r="O39"/>
      <c r="P39"/>
    </row>
    <row r="40" spans="1:16" ht="13.5" thickBot="1">
      <c r="A40" s="320"/>
      <c r="B40" s="321"/>
      <c r="C40" s="311"/>
      <c r="D40" s="320"/>
      <c r="E40" s="321"/>
      <c r="F40" s="321"/>
      <c r="G40" s="311"/>
      <c r="H40" s="307"/>
      <c r="I40" s="308"/>
      <c r="J40" s="308"/>
      <c r="K40" s="309"/>
      <c r="L40" s="311"/>
      <c r="O40"/>
      <c r="P40"/>
    </row>
    <row r="41" spans="1:16" ht="12.75">
      <c r="A41" s="312" t="s">
        <v>433</v>
      </c>
      <c r="B41" s="313"/>
      <c r="C41" s="77">
        <v>72</v>
      </c>
      <c r="D41" s="314" t="s">
        <v>434</v>
      </c>
      <c r="E41" s="315"/>
      <c r="F41" s="315"/>
      <c r="G41" s="78">
        <v>150</v>
      </c>
      <c r="H41" s="316" t="s">
        <v>435</v>
      </c>
      <c r="I41" s="317"/>
      <c r="J41" s="317"/>
      <c r="K41" s="317"/>
      <c r="L41" s="79">
        <v>150</v>
      </c>
      <c r="O41"/>
      <c r="P41"/>
    </row>
    <row r="42" spans="1:16" ht="12.75">
      <c r="A42" s="322" t="s">
        <v>436</v>
      </c>
      <c r="B42" s="323"/>
      <c r="C42" s="80">
        <v>78</v>
      </c>
      <c r="D42" s="314" t="s">
        <v>437</v>
      </c>
      <c r="E42" s="315"/>
      <c r="F42" s="315"/>
      <c r="G42" s="81">
        <v>150</v>
      </c>
      <c r="H42" s="316" t="s">
        <v>438</v>
      </c>
      <c r="I42" s="317"/>
      <c r="J42" s="317"/>
      <c r="K42" s="317"/>
      <c r="L42" s="79">
        <v>230</v>
      </c>
      <c r="O42"/>
      <c r="P42"/>
    </row>
    <row r="43" spans="1:16" ht="12.75">
      <c r="A43" s="322"/>
      <c r="B43" s="323"/>
      <c r="C43" s="80"/>
      <c r="D43" s="314" t="s">
        <v>118</v>
      </c>
      <c r="E43" s="315"/>
      <c r="F43" s="315"/>
      <c r="G43" s="81">
        <v>166</v>
      </c>
      <c r="H43" s="316" t="s">
        <v>118</v>
      </c>
      <c r="I43" s="317"/>
      <c r="J43" s="317"/>
      <c r="K43" s="317"/>
      <c r="L43" s="79">
        <v>166</v>
      </c>
      <c r="O43"/>
      <c r="P43"/>
    </row>
    <row r="44" spans="1:16" ht="12.75">
      <c r="A44" s="324"/>
      <c r="B44" s="325"/>
      <c r="C44" s="83"/>
      <c r="D44" s="324"/>
      <c r="E44" s="326"/>
      <c r="F44" s="325"/>
      <c r="G44" s="84"/>
      <c r="H44" s="327"/>
      <c r="I44" s="328"/>
      <c r="J44" s="328"/>
      <c r="K44" s="329"/>
      <c r="L44" s="79"/>
      <c r="O44"/>
      <c r="P44"/>
    </row>
    <row r="45" spans="1:16" ht="12.75">
      <c r="A45" s="324"/>
      <c r="B45" s="325"/>
      <c r="C45" s="83"/>
      <c r="D45" s="324"/>
      <c r="E45" s="326"/>
      <c r="F45" s="325"/>
      <c r="G45" s="84"/>
      <c r="H45" s="327"/>
      <c r="I45" s="328"/>
      <c r="J45" s="328"/>
      <c r="K45" s="329"/>
      <c r="L45" s="79"/>
      <c r="O45"/>
      <c r="P45"/>
    </row>
    <row r="46" spans="1:16" ht="12.75">
      <c r="A46" s="324"/>
      <c r="B46" s="325"/>
      <c r="C46" s="83"/>
      <c r="D46" s="324"/>
      <c r="E46" s="326"/>
      <c r="F46" s="325"/>
      <c r="G46" s="84"/>
      <c r="H46" s="327"/>
      <c r="I46" s="328"/>
      <c r="J46" s="328"/>
      <c r="K46" s="329"/>
      <c r="L46" s="79"/>
      <c r="O46"/>
      <c r="P46"/>
    </row>
    <row r="47" spans="1:16" ht="13.5" thickBot="1">
      <c r="A47" s="330"/>
      <c r="B47" s="331"/>
      <c r="C47" s="83"/>
      <c r="D47" s="332"/>
      <c r="E47" s="333"/>
      <c r="F47" s="333"/>
      <c r="G47" s="84"/>
      <c r="H47" s="316"/>
      <c r="I47" s="317"/>
      <c r="J47" s="317"/>
      <c r="K47" s="317"/>
      <c r="L47" s="79"/>
      <c r="O47"/>
      <c r="P47"/>
    </row>
    <row r="48" spans="1:16" ht="13.5" thickBot="1">
      <c r="A48" s="334"/>
      <c r="B48" s="335"/>
      <c r="C48" s="85">
        <f>SUM(C41:C47)</f>
        <v>150</v>
      </c>
      <c r="D48" s="336" t="s">
        <v>8</v>
      </c>
      <c r="E48" s="337"/>
      <c r="F48" s="337"/>
      <c r="G48" s="85">
        <f>SUM(G41:G42)</f>
        <v>300</v>
      </c>
      <c r="H48" s="338" t="s">
        <v>8</v>
      </c>
      <c r="I48" s="339"/>
      <c r="J48" s="339"/>
      <c r="K48" s="339"/>
      <c r="L48" s="85">
        <f>SUM(L41:L43)</f>
        <v>546</v>
      </c>
      <c r="M48" s="86"/>
      <c r="N48" s="86"/>
      <c r="O48"/>
      <c r="P48"/>
    </row>
    <row r="49" spans="1:16" s="1" customFormat="1" ht="13.5" customHeight="1" thickBot="1">
      <c r="A49" s="87"/>
      <c r="B49" s="8"/>
      <c r="C49" s="8"/>
      <c r="D49" s="8"/>
      <c r="E49" s="8"/>
      <c r="F49" s="8"/>
      <c r="G49" s="8"/>
      <c r="H49" s="9"/>
      <c r="I49" s="5"/>
      <c r="J49" s="5"/>
      <c r="K49" s="5"/>
      <c r="L49" s="5"/>
      <c r="M49" s="5"/>
      <c r="N49" s="5"/>
      <c r="O49" s="5"/>
      <c r="P49" s="5"/>
    </row>
    <row r="50" spans="1:16" ht="12.75">
      <c r="A50" s="318" t="s">
        <v>50</v>
      </c>
      <c r="B50" s="319"/>
      <c r="C50" s="310" t="s">
        <v>45</v>
      </c>
      <c r="D50" s="340" t="s">
        <v>51</v>
      </c>
      <c r="E50" s="319"/>
      <c r="F50" s="319"/>
      <c r="G50" s="341" t="s">
        <v>45</v>
      </c>
      <c r="H50" s="304" t="s">
        <v>52</v>
      </c>
      <c r="I50" s="305"/>
      <c r="J50" s="305"/>
      <c r="K50" s="306"/>
      <c r="L50" s="310" t="s">
        <v>45</v>
      </c>
      <c r="O50"/>
      <c r="P50"/>
    </row>
    <row r="51" spans="1:16" ht="13.5" thickBot="1">
      <c r="A51" s="320"/>
      <c r="B51" s="321"/>
      <c r="C51" s="311"/>
      <c r="D51" s="321"/>
      <c r="E51" s="321"/>
      <c r="F51" s="321"/>
      <c r="G51" s="342"/>
      <c r="H51" s="307"/>
      <c r="I51" s="308"/>
      <c r="J51" s="308"/>
      <c r="K51" s="309"/>
      <c r="L51" s="311"/>
      <c r="O51"/>
      <c r="P51"/>
    </row>
    <row r="52" spans="1:16" ht="12.75">
      <c r="A52" s="312" t="s">
        <v>405</v>
      </c>
      <c r="B52" s="343"/>
      <c r="C52" s="77">
        <v>420</v>
      </c>
      <c r="D52" s="442" t="s">
        <v>439</v>
      </c>
      <c r="E52" s="315"/>
      <c r="F52" s="315"/>
      <c r="G52" s="88">
        <v>91</v>
      </c>
      <c r="H52" s="346" t="s">
        <v>516</v>
      </c>
      <c r="I52" s="347"/>
      <c r="J52" s="347"/>
      <c r="K52" s="347"/>
      <c r="L52" s="193">
        <v>90</v>
      </c>
      <c r="O52"/>
      <c r="P52"/>
    </row>
    <row r="53" spans="1:16" ht="13.5" customHeight="1">
      <c r="A53" s="322" t="s">
        <v>440</v>
      </c>
      <c r="B53" s="348"/>
      <c r="C53" s="80">
        <v>30</v>
      </c>
      <c r="D53" s="355" t="s">
        <v>405</v>
      </c>
      <c r="E53" s="323"/>
      <c r="F53" s="323"/>
      <c r="G53" s="90">
        <v>65</v>
      </c>
      <c r="H53" s="349" t="s">
        <v>517</v>
      </c>
      <c r="I53" s="350"/>
      <c r="J53" s="350"/>
      <c r="K53" s="350"/>
      <c r="L53" s="91">
        <v>200</v>
      </c>
      <c r="O53"/>
      <c r="P53"/>
    </row>
    <row r="54" spans="1:16" ht="13.5" customHeight="1">
      <c r="A54" s="322" t="s">
        <v>441</v>
      </c>
      <c r="B54" s="351"/>
      <c r="C54" s="80">
        <v>130</v>
      </c>
      <c r="D54" s="355" t="s">
        <v>442</v>
      </c>
      <c r="E54" s="323"/>
      <c r="F54" s="323"/>
      <c r="G54" s="90">
        <v>236</v>
      </c>
      <c r="H54" s="327" t="s">
        <v>518</v>
      </c>
      <c r="I54" s="328"/>
      <c r="J54" s="328"/>
      <c r="K54" s="329"/>
      <c r="L54" s="91">
        <v>100</v>
      </c>
      <c r="O54"/>
      <c r="P54"/>
    </row>
    <row r="55" spans="1:16" ht="13.5" customHeight="1">
      <c r="A55" s="322" t="s">
        <v>443</v>
      </c>
      <c r="B55" s="351"/>
      <c r="C55" s="80">
        <v>141</v>
      </c>
      <c r="D55" s="355" t="s">
        <v>253</v>
      </c>
      <c r="E55" s="323"/>
      <c r="F55" s="323"/>
      <c r="G55" s="90" t="s">
        <v>253</v>
      </c>
      <c r="H55" s="327" t="s">
        <v>405</v>
      </c>
      <c r="I55" s="328"/>
      <c r="J55" s="328"/>
      <c r="K55" s="329"/>
      <c r="L55" s="91">
        <v>150</v>
      </c>
      <c r="O55"/>
      <c r="P55"/>
    </row>
    <row r="56" spans="1:16" ht="13.5" customHeight="1">
      <c r="A56" s="324" t="s">
        <v>444</v>
      </c>
      <c r="B56" s="326"/>
      <c r="C56" s="83">
        <v>82</v>
      </c>
      <c r="D56" s="354"/>
      <c r="E56" s="354"/>
      <c r="F56" s="355"/>
      <c r="G56" s="217"/>
      <c r="H56" s="327" t="s">
        <v>519</v>
      </c>
      <c r="I56" s="328"/>
      <c r="J56" s="328"/>
      <c r="K56" s="329"/>
      <c r="L56" s="95">
        <v>200</v>
      </c>
      <c r="O56"/>
      <c r="P56"/>
    </row>
    <row r="57" spans="1:16" ht="13.5" customHeight="1">
      <c r="A57" s="322"/>
      <c r="B57" s="351"/>
      <c r="C57" s="83"/>
      <c r="D57" s="354"/>
      <c r="E57" s="354"/>
      <c r="F57" s="355"/>
      <c r="G57" s="217"/>
      <c r="H57" s="327" t="s">
        <v>520</v>
      </c>
      <c r="I57" s="328"/>
      <c r="J57" s="328"/>
      <c r="K57" s="329"/>
      <c r="L57" s="95">
        <v>52</v>
      </c>
      <c r="O57"/>
      <c r="P57"/>
    </row>
    <row r="58" spans="1:16" ht="13.5" customHeight="1">
      <c r="A58" s="323"/>
      <c r="B58" s="351"/>
      <c r="C58" s="80"/>
      <c r="D58" s="355"/>
      <c r="E58" s="323"/>
      <c r="F58" s="323"/>
      <c r="G58" s="90"/>
      <c r="H58" s="327"/>
      <c r="I58" s="328"/>
      <c r="J58" s="328"/>
      <c r="K58" s="329"/>
      <c r="L58" s="91"/>
      <c r="O58"/>
      <c r="P58"/>
    </row>
    <row r="59" spans="1:16" ht="13.5" thickBot="1">
      <c r="A59" s="360"/>
      <c r="B59" s="361"/>
      <c r="C59" s="96"/>
      <c r="D59" s="443"/>
      <c r="E59" s="362"/>
      <c r="F59" s="362"/>
      <c r="G59" s="97"/>
      <c r="H59" s="363"/>
      <c r="I59" s="364"/>
      <c r="J59" s="364"/>
      <c r="K59" s="364"/>
      <c r="L59" s="98"/>
      <c r="O59"/>
      <c r="P59"/>
    </row>
    <row r="60" spans="1:16" ht="13.5" thickBot="1">
      <c r="A60" s="334" t="s">
        <v>8</v>
      </c>
      <c r="B60" s="365"/>
      <c r="C60" s="99">
        <f>SUM(C52:C59)</f>
        <v>803</v>
      </c>
      <c r="D60" s="335" t="s">
        <v>8</v>
      </c>
      <c r="E60" s="367"/>
      <c r="F60" s="367"/>
      <c r="G60" s="99">
        <f>SUM(G52:G59)</f>
        <v>392</v>
      </c>
      <c r="H60" s="338" t="s">
        <v>8</v>
      </c>
      <c r="I60" s="339"/>
      <c r="J60" s="339"/>
      <c r="K60" s="339"/>
      <c r="L60" s="85">
        <f>SUM(L52:L59)</f>
        <v>792</v>
      </c>
      <c r="M60" s="86"/>
      <c r="N60" s="86"/>
      <c r="O60"/>
      <c r="P60"/>
    </row>
    <row r="61" spans="1:14" s="1" customFormat="1" ht="12.75">
      <c r="A61" s="100"/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</row>
    <row r="62" spans="1:14" s="1" customFormat="1" ht="13.5" thickBot="1">
      <c r="A62" s="100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200" t="s">
        <v>475</v>
      </c>
      <c r="M62" s="100"/>
      <c r="N62" s="100"/>
    </row>
    <row r="63" spans="1:14" s="1" customFormat="1" ht="26.25" customHeight="1" thickBot="1">
      <c r="A63" s="368" t="s">
        <v>469</v>
      </c>
      <c r="B63" s="369"/>
      <c r="C63" s="369"/>
      <c r="D63" s="369"/>
      <c r="E63" s="370"/>
      <c r="F63" s="371" t="s">
        <v>468</v>
      </c>
      <c r="G63" s="372"/>
      <c r="H63" s="372"/>
      <c r="I63" s="372"/>
      <c r="J63" s="372"/>
      <c r="K63" s="372"/>
      <c r="L63" s="373"/>
      <c r="M63" s="100"/>
      <c r="N63" s="100"/>
    </row>
    <row r="64" spans="1:14" s="1" customFormat="1" ht="14.25" customHeight="1" thickBot="1">
      <c r="A64" s="181" t="s">
        <v>97</v>
      </c>
      <c r="B64" s="182" t="s">
        <v>466</v>
      </c>
      <c r="C64" s="294" t="s">
        <v>98</v>
      </c>
      <c r="D64" s="294"/>
      <c r="E64" s="183" t="s">
        <v>467</v>
      </c>
      <c r="F64" s="295" t="s">
        <v>97</v>
      </c>
      <c r="G64" s="296"/>
      <c r="H64" s="182" t="s">
        <v>466</v>
      </c>
      <c r="I64" s="294" t="s">
        <v>98</v>
      </c>
      <c r="J64" s="294"/>
      <c r="K64" s="294"/>
      <c r="L64" s="184" t="s">
        <v>467</v>
      </c>
      <c r="M64" s="100"/>
      <c r="N64" s="100"/>
    </row>
    <row r="65" spans="1:14" s="1" customFormat="1" ht="12.75">
      <c r="A65" s="185" t="s">
        <v>473</v>
      </c>
      <c r="B65" s="179">
        <v>0</v>
      </c>
      <c r="C65" s="286" t="s">
        <v>482</v>
      </c>
      <c r="D65" s="286"/>
      <c r="E65" s="186">
        <v>0</v>
      </c>
      <c r="F65" s="284" t="s">
        <v>473</v>
      </c>
      <c r="G65" s="285"/>
      <c r="H65" s="179">
        <v>0</v>
      </c>
      <c r="I65" s="286" t="s">
        <v>482</v>
      </c>
      <c r="J65" s="285"/>
      <c r="K65" s="285"/>
      <c r="L65" s="186">
        <v>0</v>
      </c>
      <c r="M65" s="100"/>
      <c r="N65" s="100"/>
    </row>
    <row r="66" spans="1:14" s="1" customFormat="1" ht="12.75">
      <c r="A66" s="187" t="s">
        <v>471</v>
      </c>
      <c r="B66" s="180">
        <v>0</v>
      </c>
      <c r="C66" s="289" t="s">
        <v>472</v>
      </c>
      <c r="D66" s="289"/>
      <c r="E66" s="188">
        <v>0</v>
      </c>
      <c r="F66" s="291" t="s">
        <v>474</v>
      </c>
      <c r="G66" s="290"/>
      <c r="H66" s="180">
        <v>49</v>
      </c>
      <c r="I66" s="289"/>
      <c r="J66" s="290"/>
      <c r="K66" s="290"/>
      <c r="L66" s="188"/>
      <c r="M66" s="100"/>
      <c r="N66" s="100"/>
    </row>
    <row r="67" spans="1:14" s="1" customFormat="1" ht="12.75">
      <c r="A67" s="187" t="s">
        <v>472</v>
      </c>
      <c r="B67" s="180">
        <v>0</v>
      </c>
      <c r="C67" s="289"/>
      <c r="D67" s="289"/>
      <c r="E67" s="188"/>
      <c r="F67" s="291"/>
      <c r="G67" s="290"/>
      <c r="H67" s="180"/>
      <c r="I67" s="289"/>
      <c r="J67" s="290"/>
      <c r="K67" s="290"/>
      <c r="L67" s="188"/>
      <c r="M67" s="100"/>
      <c r="N67" s="100"/>
    </row>
    <row r="68" spans="1:14" s="1" customFormat="1" ht="13.5" thickBot="1">
      <c r="A68" s="196"/>
      <c r="B68" s="195"/>
      <c r="C68" s="297"/>
      <c r="D68" s="297"/>
      <c r="E68" s="197"/>
      <c r="F68" s="423"/>
      <c r="G68" s="424"/>
      <c r="H68" s="195"/>
      <c r="I68" s="297"/>
      <c r="J68" s="424"/>
      <c r="K68" s="424"/>
      <c r="L68" s="197"/>
      <c r="M68" s="100"/>
      <c r="N68" s="100"/>
    </row>
    <row r="69" spans="1:14" s="1" customFormat="1" ht="13.5" thickBot="1">
      <c r="A69" s="241" t="s">
        <v>8</v>
      </c>
      <c r="B69" s="242">
        <f>SUM(B65:B68)</f>
        <v>0</v>
      </c>
      <c r="C69" s="283" t="s">
        <v>8</v>
      </c>
      <c r="D69" s="283"/>
      <c r="E69" s="199">
        <f>SUM(E65:E68)</f>
        <v>0</v>
      </c>
      <c r="F69" s="444" t="s">
        <v>8</v>
      </c>
      <c r="G69" s="428"/>
      <c r="H69" s="194">
        <f>SUM(H65:H68)</f>
        <v>49</v>
      </c>
      <c r="I69" s="283" t="s">
        <v>8</v>
      </c>
      <c r="J69" s="428"/>
      <c r="K69" s="428"/>
      <c r="L69" s="199">
        <f>SUM(L65:L68)</f>
        <v>0</v>
      </c>
      <c r="M69" s="100"/>
      <c r="N69" s="100"/>
    </row>
    <row r="70" spans="1:14" s="1" customFormat="1" ht="13.5" thickBot="1">
      <c r="A70" s="243" t="s">
        <v>487</v>
      </c>
      <c r="B70" s="244">
        <f>B69-E69</f>
        <v>0</v>
      </c>
      <c r="C70" s="100"/>
      <c r="D70" s="100"/>
      <c r="E70" s="100"/>
      <c r="F70" s="287" t="s">
        <v>487</v>
      </c>
      <c r="G70" s="288"/>
      <c r="H70" s="245">
        <f>H69-L69</f>
        <v>49</v>
      </c>
      <c r="I70" s="100"/>
      <c r="J70" s="100"/>
      <c r="K70" s="100"/>
      <c r="L70" s="100"/>
      <c r="M70" s="100"/>
      <c r="N70" s="100"/>
    </row>
    <row r="73" spans="1:14" s="1" customFormat="1" ht="13.5" thickBot="1">
      <c r="A73" s="100"/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</row>
    <row r="74" spans="1:16" ht="12.75">
      <c r="A74" s="387" t="s">
        <v>87</v>
      </c>
      <c r="B74" s="389" t="s">
        <v>88</v>
      </c>
      <c r="C74" s="436" t="s">
        <v>478</v>
      </c>
      <c r="D74" s="437"/>
      <c r="E74" s="437"/>
      <c r="F74" s="437"/>
      <c r="G74" s="437"/>
      <c r="H74" s="437"/>
      <c r="I74" s="438"/>
      <c r="J74" s="416" t="s">
        <v>89</v>
      </c>
      <c r="K74" s="214"/>
      <c r="L74" s="432" t="s">
        <v>61</v>
      </c>
      <c r="M74" s="433"/>
      <c r="N74" s="358">
        <v>2003</v>
      </c>
      <c r="O74" s="421">
        <v>2004</v>
      </c>
      <c r="P74"/>
    </row>
    <row r="75" spans="1:16" ht="13.5" thickBot="1">
      <c r="A75" s="388"/>
      <c r="B75" s="390"/>
      <c r="C75" s="419" t="s">
        <v>90</v>
      </c>
      <c r="D75" s="439" t="s">
        <v>91</v>
      </c>
      <c r="E75" s="440"/>
      <c r="F75" s="440"/>
      <c r="G75" s="440"/>
      <c r="H75" s="440"/>
      <c r="I75" s="441"/>
      <c r="J75" s="417"/>
      <c r="K75" s="215"/>
      <c r="L75" s="434"/>
      <c r="M75" s="435"/>
      <c r="N75" s="359"/>
      <c r="O75" s="422"/>
      <c r="P75"/>
    </row>
    <row r="76" spans="1:16" ht="13.5" thickBot="1">
      <c r="A76" s="320"/>
      <c r="B76" s="391"/>
      <c r="C76" s="420"/>
      <c r="D76" s="131">
        <v>1</v>
      </c>
      <c r="E76" s="131">
        <v>2</v>
      </c>
      <c r="F76" s="131">
        <v>3</v>
      </c>
      <c r="G76" s="131">
        <v>4</v>
      </c>
      <c r="H76" s="131">
        <v>5</v>
      </c>
      <c r="I76" s="211">
        <v>6</v>
      </c>
      <c r="J76" s="418"/>
      <c r="K76" s="216"/>
      <c r="L76" s="212" t="s">
        <v>62</v>
      </c>
      <c r="M76" s="213"/>
      <c r="N76" s="201">
        <v>0</v>
      </c>
      <c r="O76" s="202">
        <v>0</v>
      </c>
      <c r="P76"/>
    </row>
    <row r="77" spans="1:16" ht="13.5" thickBot="1">
      <c r="A77" s="132">
        <v>20877</v>
      </c>
      <c r="B77" s="133">
        <v>11316</v>
      </c>
      <c r="C77" s="207">
        <f>SUM(D77:I77)</f>
        <v>507</v>
      </c>
      <c r="D77" s="209">
        <v>27</v>
      </c>
      <c r="E77" s="209">
        <v>311</v>
      </c>
      <c r="F77" s="209">
        <v>2</v>
      </c>
      <c r="G77" s="209">
        <v>0</v>
      </c>
      <c r="H77" s="207">
        <v>167</v>
      </c>
      <c r="I77" s="210">
        <v>0</v>
      </c>
      <c r="J77" s="134">
        <f>SUM(A77-B77-C77)</f>
        <v>9054</v>
      </c>
      <c r="K77" s="216"/>
      <c r="L77" s="412" t="s">
        <v>63</v>
      </c>
      <c r="M77" s="413"/>
      <c r="N77" s="103">
        <v>0</v>
      </c>
      <c r="O77" s="104">
        <v>0</v>
      </c>
      <c r="P77"/>
    </row>
    <row r="78" spans="1:15" s="1" customFormat="1" ht="13.5" thickBot="1">
      <c r="A78" s="101"/>
      <c r="B78" s="102"/>
      <c r="C78" s="102"/>
      <c r="D78" s="102"/>
      <c r="E78" s="2"/>
      <c r="F78" s="7"/>
      <c r="G78" s="7"/>
      <c r="H78" s="101"/>
      <c r="I78" s="102"/>
      <c r="J78" s="102"/>
      <c r="K78" s="102"/>
      <c r="L78" s="414" t="s">
        <v>479</v>
      </c>
      <c r="M78" s="415"/>
      <c r="N78" s="203">
        <v>0</v>
      </c>
      <c r="O78" s="204">
        <v>0</v>
      </c>
    </row>
    <row r="79" spans="1:14" s="1" customFormat="1" ht="12.75">
      <c r="A79" s="100"/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</row>
    <row r="80" spans="1:14" s="1" customFormat="1" ht="13.5" thickBot="1">
      <c r="A80" s="100"/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</row>
    <row r="81" spans="1:14" s="1" customFormat="1" ht="12.75">
      <c r="A81" s="404" t="s">
        <v>222</v>
      </c>
      <c r="B81" s="406" t="s">
        <v>92</v>
      </c>
      <c r="C81" s="408" t="s">
        <v>93</v>
      </c>
      <c r="D81" s="409"/>
      <c r="E81" s="409"/>
      <c r="F81" s="400"/>
      <c r="G81" s="410" t="s">
        <v>94</v>
      </c>
      <c r="H81" s="392" t="s">
        <v>95</v>
      </c>
      <c r="I81" s="298" t="s">
        <v>224</v>
      </c>
      <c r="J81" s="356"/>
      <c r="K81" s="356"/>
      <c r="L81" s="357"/>
      <c r="M81" s="100"/>
      <c r="N81" s="100"/>
    </row>
    <row r="82" spans="1:14" s="1" customFormat="1" ht="18.75" thickBot="1">
      <c r="A82" s="405"/>
      <c r="B82" s="407"/>
      <c r="C82" s="135" t="s">
        <v>96</v>
      </c>
      <c r="D82" s="136" t="s">
        <v>97</v>
      </c>
      <c r="E82" s="136" t="s">
        <v>98</v>
      </c>
      <c r="F82" s="137" t="s">
        <v>99</v>
      </c>
      <c r="G82" s="411"/>
      <c r="H82" s="393"/>
      <c r="I82" s="170" t="s">
        <v>100</v>
      </c>
      <c r="J82" s="136" t="s">
        <v>97</v>
      </c>
      <c r="K82" s="136" t="s">
        <v>98</v>
      </c>
      <c r="L82" s="137" t="s">
        <v>225</v>
      </c>
      <c r="M82" s="100"/>
      <c r="N82" s="100"/>
    </row>
    <row r="83" spans="1:14" s="1" customFormat="1" ht="12.75">
      <c r="A83" s="138" t="s">
        <v>101</v>
      </c>
      <c r="B83" s="139">
        <v>6247.97</v>
      </c>
      <c r="C83" s="140" t="s">
        <v>102</v>
      </c>
      <c r="D83" s="141" t="s">
        <v>102</v>
      </c>
      <c r="E83" s="141" t="s">
        <v>102</v>
      </c>
      <c r="F83" s="142" t="s">
        <v>102</v>
      </c>
      <c r="G83" s="143">
        <v>2139.6</v>
      </c>
      <c r="H83" s="144" t="s">
        <v>102</v>
      </c>
      <c r="I83" s="141" t="s">
        <v>102</v>
      </c>
      <c r="J83" s="141" t="s">
        <v>102</v>
      </c>
      <c r="K83" s="141" t="s">
        <v>102</v>
      </c>
      <c r="L83" s="142" t="s">
        <v>102</v>
      </c>
      <c r="M83" s="100"/>
      <c r="N83" s="100"/>
    </row>
    <row r="84" spans="1:14" s="1" customFormat="1" ht="12.75">
      <c r="A84" s="145" t="s">
        <v>103</v>
      </c>
      <c r="B84" s="146"/>
      <c r="C84" s="147">
        <v>122</v>
      </c>
      <c r="D84" s="148">
        <v>0</v>
      </c>
      <c r="E84" s="148">
        <v>122</v>
      </c>
      <c r="F84" s="149">
        <v>0</v>
      </c>
      <c r="G84" s="150"/>
      <c r="H84" s="151">
        <f>+G84-F84</f>
        <v>0</v>
      </c>
      <c r="I84" s="148">
        <v>0</v>
      </c>
      <c r="J84" s="148">
        <v>12</v>
      </c>
      <c r="K84" s="148">
        <v>12</v>
      </c>
      <c r="L84" s="149">
        <f>+I84+J84-K84</f>
        <v>0</v>
      </c>
      <c r="M84" s="100"/>
      <c r="N84" s="100"/>
    </row>
    <row r="85" spans="1:14" s="1" customFormat="1" ht="12.75">
      <c r="A85" s="145" t="s">
        <v>104</v>
      </c>
      <c r="B85" s="146"/>
      <c r="C85" s="147">
        <v>0</v>
      </c>
      <c r="D85" s="148">
        <v>0</v>
      </c>
      <c r="E85" s="148">
        <v>0</v>
      </c>
      <c r="F85" s="149">
        <v>0</v>
      </c>
      <c r="G85" s="150"/>
      <c r="H85" s="151">
        <f>+G85-F85</f>
        <v>0</v>
      </c>
      <c r="I85" s="148">
        <v>0</v>
      </c>
      <c r="J85" s="148">
        <v>49</v>
      </c>
      <c r="K85" s="148">
        <v>0</v>
      </c>
      <c r="L85" s="149">
        <f>+I85+J85-K85</f>
        <v>49</v>
      </c>
      <c r="M85" s="100"/>
      <c r="N85" s="100"/>
    </row>
    <row r="86" spans="1:14" s="1" customFormat="1" ht="12.75">
      <c r="A86" s="145" t="s">
        <v>223</v>
      </c>
      <c r="B86" s="146"/>
      <c r="C86" s="147">
        <v>434</v>
      </c>
      <c r="D86" s="148">
        <v>800</v>
      </c>
      <c r="E86" s="148">
        <v>494</v>
      </c>
      <c r="F86" s="149">
        <v>471</v>
      </c>
      <c r="G86" s="150">
        <v>0</v>
      </c>
      <c r="H86" s="151">
        <f>+G86-F86</f>
        <v>-471</v>
      </c>
      <c r="I86" s="153">
        <v>763</v>
      </c>
      <c r="J86" s="153">
        <v>507</v>
      </c>
      <c r="K86" s="153">
        <v>546</v>
      </c>
      <c r="L86" s="149">
        <f>+I86+J86-K86</f>
        <v>724</v>
      </c>
      <c r="M86" s="100"/>
      <c r="N86" s="100"/>
    </row>
    <row r="87" spans="1:14" s="1" customFormat="1" ht="12.75">
      <c r="A87" s="145" t="s">
        <v>105</v>
      </c>
      <c r="B87" s="146">
        <v>6247.97</v>
      </c>
      <c r="C87" s="171" t="s">
        <v>102</v>
      </c>
      <c r="D87" s="141" t="s">
        <v>102</v>
      </c>
      <c r="E87" s="172" t="s">
        <v>102</v>
      </c>
      <c r="F87" s="173" t="s">
        <v>102</v>
      </c>
      <c r="G87" s="150">
        <v>2139.6</v>
      </c>
      <c r="H87" s="171" t="s">
        <v>102</v>
      </c>
      <c r="I87" s="141" t="s">
        <v>102</v>
      </c>
      <c r="J87" s="172" t="s">
        <v>102</v>
      </c>
      <c r="K87" s="173" t="s">
        <v>102</v>
      </c>
      <c r="L87" s="174">
        <v>0</v>
      </c>
      <c r="M87" s="100"/>
      <c r="N87" s="100"/>
    </row>
    <row r="88" spans="1:14" s="1" customFormat="1" ht="13.5" thickBot="1">
      <c r="A88" s="154" t="s">
        <v>106</v>
      </c>
      <c r="B88" s="155">
        <v>304.91</v>
      </c>
      <c r="C88" s="156">
        <v>288</v>
      </c>
      <c r="D88" s="157">
        <v>251</v>
      </c>
      <c r="E88" s="157">
        <v>449</v>
      </c>
      <c r="F88" s="158">
        <v>90</v>
      </c>
      <c r="G88" s="159">
        <v>82.81</v>
      </c>
      <c r="H88" s="160">
        <f>+G88-F88</f>
        <v>-7.189999999999998</v>
      </c>
      <c r="I88" s="157">
        <v>90</v>
      </c>
      <c r="J88" s="157">
        <v>271</v>
      </c>
      <c r="K88" s="157">
        <v>361</v>
      </c>
      <c r="L88" s="158">
        <f>+I88+J88-K88</f>
        <v>0</v>
      </c>
      <c r="M88" s="100"/>
      <c r="N88" s="100"/>
    </row>
    <row r="89" spans="1:14" s="1" customFormat="1" ht="12.75">
      <c r="A89" s="100"/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</row>
    <row r="90" ht="13.5" thickBot="1"/>
    <row r="91" spans="1:12" ht="12.75">
      <c r="A91" s="401" t="s">
        <v>107</v>
      </c>
      <c r="B91" s="341" t="s">
        <v>8</v>
      </c>
      <c r="C91" s="341" t="s">
        <v>108</v>
      </c>
      <c r="D91" s="383"/>
      <c r="E91" s="383"/>
      <c r="F91" s="383"/>
      <c r="G91" s="383"/>
      <c r="H91" s="384"/>
      <c r="I91" s="105"/>
      <c r="J91" s="374" t="s">
        <v>64</v>
      </c>
      <c r="K91" s="319"/>
      <c r="L91" s="375"/>
    </row>
    <row r="92" spans="1:12" ht="13.5" thickBot="1">
      <c r="A92" s="402"/>
      <c r="B92" s="403"/>
      <c r="C92" s="161" t="s">
        <v>109</v>
      </c>
      <c r="D92" s="162" t="s">
        <v>110</v>
      </c>
      <c r="E92" s="162" t="s">
        <v>111</v>
      </c>
      <c r="F92" s="162" t="s">
        <v>112</v>
      </c>
      <c r="G92" s="163" t="s">
        <v>113</v>
      </c>
      <c r="H92" s="164" t="s">
        <v>90</v>
      </c>
      <c r="I92" s="105"/>
      <c r="J92" s="106"/>
      <c r="K92" s="107" t="s">
        <v>65</v>
      </c>
      <c r="L92" s="108" t="s">
        <v>66</v>
      </c>
    </row>
    <row r="93" spans="1:12" ht="12.75">
      <c r="A93" s="165" t="s">
        <v>114</v>
      </c>
      <c r="B93" s="146">
        <v>0</v>
      </c>
      <c r="C93" s="148"/>
      <c r="D93" s="148"/>
      <c r="E93" s="148"/>
      <c r="F93" s="148"/>
      <c r="G93" s="146"/>
      <c r="H93" s="149">
        <f>SUM(C93:G93)</f>
        <v>0</v>
      </c>
      <c r="I93" s="105"/>
      <c r="J93" s="109">
        <v>2004</v>
      </c>
      <c r="K93" s="110">
        <f>'[1]DD Velké Meziříčí'!$L$75</f>
        <v>12240</v>
      </c>
      <c r="L93" s="111">
        <v>12527</v>
      </c>
    </row>
    <row r="94" spans="1:12" ht="13.5" thickBot="1">
      <c r="A94" s="166" t="s">
        <v>115</v>
      </c>
      <c r="B94" s="155">
        <v>0</v>
      </c>
      <c r="C94" s="157"/>
      <c r="D94" s="157"/>
      <c r="E94" s="157"/>
      <c r="F94" s="157"/>
      <c r="G94" s="155"/>
      <c r="H94" s="158">
        <f>SUM(C94:G94)</f>
        <v>0</v>
      </c>
      <c r="I94" s="105"/>
      <c r="J94" s="112">
        <v>2005</v>
      </c>
      <c r="K94" s="113">
        <f>L27</f>
        <v>12569</v>
      </c>
      <c r="L94" s="114"/>
    </row>
    <row r="95" ht="12.75" customHeight="1"/>
    <row r="96" ht="13.5" thickBot="1"/>
    <row r="97" spans="1:10" ht="21" customHeight="1">
      <c r="A97" s="376" t="s">
        <v>67</v>
      </c>
      <c r="B97" s="378" t="s">
        <v>68</v>
      </c>
      <c r="C97" s="379"/>
      <c r="D97" s="380"/>
      <c r="E97" s="378" t="s">
        <v>69</v>
      </c>
      <c r="F97" s="379"/>
      <c r="G97" s="381"/>
      <c r="H97" s="382" t="s">
        <v>70</v>
      </c>
      <c r="I97" s="379"/>
      <c r="J97" s="381"/>
    </row>
    <row r="98" spans="1:10" ht="12.75">
      <c r="A98" s="377"/>
      <c r="B98" s="115">
        <v>2003</v>
      </c>
      <c r="C98" s="115">
        <v>2004</v>
      </c>
      <c r="D98" s="115" t="s">
        <v>71</v>
      </c>
      <c r="E98" s="115">
        <v>2003</v>
      </c>
      <c r="F98" s="115">
        <v>2004</v>
      </c>
      <c r="G98" s="116" t="s">
        <v>71</v>
      </c>
      <c r="H98" s="117">
        <v>2003</v>
      </c>
      <c r="I98" s="115">
        <v>2004</v>
      </c>
      <c r="J98" s="116" t="s">
        <v>71</v>
      </c>
    </row>
    <row r="99" spans="1:10" ht="18.75">
      <c r="A99" s="118" t="s">
        <v>72</v>
      </c>
      <c r="B99" s="119">
        <v>2</v>
      </c>
      <c r="C99" s="119">
        <v>4.64</v>
      </c>
      <c r="D99" s="119">
        <f>+C99-B99</f>
        <v>2.6399999999999997</v>
      </c>
      <c r="E99" s="119">
        <v>2</v>
      </c>
      <c r="F99" s="119">
        <v>4</v>
      </c>
      <c r="G99" s="120">
        <f>+F99-E99</f>
        <v>2</v>
      </c>
      <c r="H99" s="121">
        <v>20470</v>
      </c>
      <c r="I99" s="122">
        <v>17834</v>
      </c>
      <c r="J99" s="123">
        <f>+I99-H99</f>
        <v>-2636</v>
      </c>
    </row>
    <row r="100" spans="1:10" ht="12.75">
      <c r="A100" s="118" t="s">
        <v>141</v>
      </c>
      <c r="B100" s="119">
        <v>25.982</v>
      </c>
      <c r="C100" s="119">
        <v>23.826</v>
      </c>
      <c r="D100" s="119">
        <f aca="true" t="shared" si="11" ref="D100:D109">+C100-B100</f>
        <v>-2.155999999999999</v>
      </c>
      <c r="E100" s="119">
        <v>25</v>
      </c>
      <c r="F100" s="119">
        <v>21.8</v>
      </c>
      <c r="G100" s="120">
        <f aca="true" t="shared" si="12" ref="G100:G109">+F100-E100</f>
        <v>-3.1999999999999993</v>
      </c>
      <c r="H100" s="121">
        <v>15645</v>
      </c>
      <c r="I100" s="124">
        <v>16124</v>
      </c>
      <c r="J100" s="123">
        <f aca="true" t="shared" si="13" ref="J100:J109">+I100-H100</f>
        <v>479</v>
      </c>
    </row>
    <row r="101" spans="1:10" ht="12.75">
      <c r="A101" s="118" t="s">
        <v>74</v>
      </c>
      <c r="B101" s="119">
        <v>0.891</v>
      </c>
      <c r="C101" s="119">
        <v>0.5</v>
      </c>
      <c r="D101" s="119">
        <f t="shared" si="11"/>
        <v>-0.391</v>
      </c>
      <c r="E101" s="119">
        <v>1</v>
      </c>
      <c r="F101" s="119">
        <v>0</v>
      </c>
      <c r="G101" s="120">
        <f t="shared" si="12"/>
        <v>-1</v>
      </c>
      <c r="H101" s="121">
        <v>12497</v>
      </c>
      <c r="I101" s="124">
        <v>13341</v>
      </c>
      <c r="J101" s="123">
        <f t="shared" si="13"/>
        <v>844</v>
      </c>
    </row>
    <row r="102" spans="1:10" ht="12.75">
      <c r="A102" s="118" t="s">
        <v>75</v>
      </c>
      <c r="B102" s="119">
        <v>18.75</v>
      </c>
      <c r="C102" s="119">
        <v>18.753</v>
      </c>
      <c r="D102" s="119">
        <f t="shared" si="11"/>
        <v>0.0030000000000001137</v>
      </c>
      <c r="E102" s="119">
        <v>20</v>
      </c>
      <c r="F102" s="119">
        <v>19</v>
      </c>
      <c r="G102" s="120">
        <f t="shared" si="12"/>
        <v>-1</v>
      </c>
      <c r="H102" s="121">
        <v>12032</v>
      </c>
      <c r="I102" s="124">
        <v>12009</v>
      </c>
      <c r="J102" s="123">
        <f t="shared" si="13"/>
        <v>-23</v>
      </c>
    </row>
    <row r="103" spans="1:10" ht="12.75">
      <c r="A103" s="118" t="s">
        <v>142</v>
      </c>
      <c r="B103" s="119">
        <v>0</v>
      </c>
      <c r="C103" s="119">
        <v>0</v>
      </c>
      <c r="D103" s="119">
        <f t="shared" si="11"/>
        <v>0</v>
      </c>
      <c r="E103" s="119">
        <v>0</v>
      </c>
      <c r="F103" s="119">
        <v>0</v>
      </c>
      <c r="G103" s="120">
        <f t="shared" si="12"/>
        <v>0</v>
      </c>
      <c r="H103" s="121">
        <v>0</v>
      </c>
      <c r="I103" s="124">
        <v>0</v>
      </c>
      <c r="J103" s="123">
        <f t="shared" si="13"/>
        <v>0</v>
      </c>
    </row>
    <row r="104" spans="1:10" ht="12.75">
      <c r="A104" s="118" t="s">
        <v>77</v>
      </c>
      <c r="B104" s="119">
        <v>0</v>
      </c>
      <c r="C104" s="119">
        <v>0</v>
      </c>
      <c r="D104" s="119">
        <f t="shared" si="11"/>
        <v>0</v>
      </c>
      <c r="E104" s="119">
        <v>0</v>
      </c>
      <c r="F104" s="119">
        <v>0</v>
      </c>
      <c r="G104" s="120">
        <f t="shared" si="12"/>
        <v>0</v>
      </c>
      <c r="H104" s="121">
        <v>0</v>
      </c>
      <c r="I104" s="124">
        <v>0</v>
      </c>
      <c r="J104" s="123">
        <f t="shared" si="13"/>
        <v>0</v>
      </c>
    </row>
    <row r="105" spans="1:10" ht="12.75">
      <c r="A105" s="118" t="s">
        <v>78</v>
      </c>
      <c r="B105" s="119">
        <v>0</v>
      </c>
      <c r="C105" s="119">
        <v>0</v>
      </c>
      <c r="D105" s="119">
        <f t="shared" si="11"/>
        <v>0</v>
      </c>
      <c r="E105" s="119">
        <v>0</v>
      </c>
      <c r="F105" s="119">
        <v>0</v>
      </c>
      <c r="G105" s="120">
        <f t="shared" si="12"/>
        <v>0</v>
      </c>
      <c r="H105" s="121">
        <v>0</v>
      </c>
      <c r="I105" s="124">
        <v>0</v>
      </c>
      <c r="J105" s="123">
        <f t="shared" si="13"/>
        <v>0</v>
      </c>
    </row>
    <row r="106" spans="1:10" ht="12.75">
      <c r="A106" s="118" t="s">
        <v>79</v>
      </c>
      <c r="B106" s="119">
        <v>4.188</v>
      </c>
      <c r="C106" s="119">
        <v>8.165</v>
      </c>
      <c r="D106" s="119">
        <f t="shared" si="11"/>
        <v>3.9769999999999994</v>
      </c>
      <c r="E106" s="119">
        <v>4.938</v>
      </c>
      <c r="F106" s="119">
        <v>10.95</v>
      </c>
      <c r="G106" s="120">
        <f t="shared" si="12"/>
        <v>6.012</v>
      </c>
      <c r="H106" s="121">
        <v>8766</v>
      </c>
      <c r="I106" s="124">
        <v>8479</v>
      </c>
      <c r="J106" s="123">
        <f t="shared" si="13"/>
        <v>-287</v>
      </c>
    </row>
    <row r="107" spans="1:10" ht="12.75">
      <c r="A107" s="118" t="s">
        <v>80</v>
      </c>
      <c r="B107" s="119">
        <v>2</v>
      </c>
      <c r="C107" s="119">
        <v>2.25</v>
      </c>
      <c r="D107" s="119">
        <f t="shared" si="11"/>
        <v>0.25</v>
      </c>
      <c r="E107" s="119">
        <v>2</v>
      </c>
      <c r="F107" s="119">
        <v>2</v>
      </c>
      <c r="G107" s="120">
        <f t="shared" si="12"/>
        <v>0</v>
      </c>
      <c r="H107" s="121">
        <v>10725</v>
      </c>
      <c r="I107" s="124">
        <v>12101</v>
      </c>
      <c r="J107" s="123">
        <f t="shared" si="13"/>
        <v>1376</v>
      </c>
    </row>
    <row r="108" spans="1:10" ht="12.75">
      <c r="A108" s="118" t="s">
        <v>81</v>
      </c>
      <c r="B108" s="119">
        <v>26.611</v>
      </c>
      <c r="C108" s="119">
        <v>26.946</v>
      </c>
      <c r="D108" s="119">
        <f t="shared" si="11"/>
        <v>0.33500000000000085</v>
      </c>
      <c r="E108" s="119">
        <v>26.314</v>
      </c>
      <c r="F108" s="119">
        <v>28.314</v>
      </c>
      <c r="G108" s="120">
        <f t="shared" si="12"/>
        <v>2</v>
      </c>
      <c r="H108" s="121">
        <v>9922</v>
      </c>
      <c r="I108" s="124">
        <v>9404</v>
      </c>
      <c r="J108" s="123">
        <f t="shared" si="13"/>
        <v>-518</v>
      </c>
    </row>
    <row r="109" spans="1:10" ht="13.5" thickBot="1">
      <c r="A109" s="125" t="s">
        <v>8</v>
      </c>
      <c r="B109" s="126">
        <v>80.422</v>
      </c>
      <c r="C109" s="126">
        <v>85.081</v>
      </c>
      <c r="D109" s="126">
        <f t="shared" si="11"/>
        <v>4.659000000000006</v>
      </c>
      <c r="E109" s="126">
        <v>81.252</v>
      </c>
      <c r="F109" s="126">
        <v>86.064</v>
      </c>
      <c r="G109" s="127">
        <f t="shared" si="12"/>
        <v>4.811999999999998</v>
      </c>
      <c r="H109" s="128">
        <v>12514</v>
      </c>
      <c r="I109" s="129">
        <v>12325</v>
      </c>
      <c r="J109" s="130">
        <f t="shared" si="13"/>
        <v>-189</v>
      </c>
    </row>
    <row r="110" ht="13.5" thickBot="1"/>
    <row r="111" spans="1:16" ht="12.75">
      <c r="A111" s="394" t="s">
        <v>82</v>
      </c>
      <c r="B111" s="395"/>
      <c r="C111" s="396"/>
      <c r="D111" s="105"/>
      <c r="E111" s="394" t="s">
        <v>83</v>
      </c>
      <c r="F111" s="395"/>
      <c r="G111" s="396"/>
      <c r="H111"/>
      <c r="I111"/>
      <c r="J111"/>
      <c r="K111"/>
      <c r="L111"/>
      <c r="M111"/>
      <c r="N111"/>
      <c r="O111"/>
      <c r="P111"/>
    </row>
    <row r="112" spans="1:16" ht="13.5" thickBot="1">
      <c r="A112" s="106" t="s">
        <v>84</v>
      </c>
      <c r="B112" s="107" t="s">
        <v>85</v>
      </c>
      <c r="C112" s="108" t="s">
        <v>66</v>
      </c>
      <c r="D112" s="105"/>
      <c r="E112" s="106"/>
      <c r="F112" s="397" t="s">
        <v>86</v>
      </c>
      <c r="G112" s="398"/>
      <c r="H112"/>
      <c r="I112"/>
      <c r="J112"/>
      <c r="K112"/>
      <c r="L112"/>
      <c r="M112"/>
      <c r="N112"/>
      <c r="O112"/>
      <c r="P112"/>
    </row>
    <row r="113" spans="1:16" ht="12.75">
      <c r="A113" s="109">
        <v>2004</v>
      </c>
      <c r="B113" s="110">
        <f>'[1]DD Velké Meziříčí'!$B$105</f>
        <v>81</v>
      </c>
      <c r="C113" s="111">
        <v>85</v>
      </c>
      <c r="D113" s="105"/>
      <c r="E113" s="109">
        <v>2004</v>
      </c>
      <c r="F113" s="399">
        <v>180</v>
      </c>
      <c r="G113" s="400"/>
      <c r="H113"/>
      <c r="I113"/>
      <c r="J113"/>
      <c r="K113"/>
      <c r="L113"/>
      <c r="M113"/>
      <c r="N113"/>
      <c r="O113"/>
      <c r="P113"/>
    </row>
    <row r="114" spans="1:16" ht="13.5" thickBot="1">
      <c r="A114" s="112">
        <v>2005</v>
      </c>
      <c r="B114" s="113">
        <v>84</v>
      </c>
      <c r="C114" s="168" t="s">
        <v>221</v>
      </c>
      <c r="D114" s="105"/>
      <c r="E114" s="112">
        <v>2005</v>
      </c>
      <c r="F114" s="385">
        <v>180</v>
      </c>
      <c r="G114" s="386"/>
      <c r="H114"/>
      <c r="I114"/>
      <c r="J114"/>
      <c r="K114"/>
      <c r="L114"/>
      <c r="M114"/>
      <c r="N114"/>
      <c r="O114"/>
      <c r="P114"/>
    </row>
  </sheetData>
  <mergeCells count="123">
    <mergeCell ref="A81:A82"/>
    <mergeCell ref="B81:B82"/>
    <mergeCell ref="C81:F81"/>
    <mergeCell ref="G81:G82"/>
    <mergeCell ref="H81:H82"/>
    <mergeCell ref="J74:J76"/>
    <mergeCell ref="L74:M75"/>
    <mergeCell ref="N74:N75"/>
    <mergeCell ref="I81:L81"/>
    <mergeCell ref="L77:M77"/>
    <mergeCell ref="L78:M78"/>
    <mergeCell ref="O74:O75"/>
    <mergeCell ref="A74:A76"/>
    <mergeCell ref="B74:B76"/>
    <mergeCell ref="C74:I74"/>
    <mergeCell ref="C75:C76"/>
    <mergeCell ref="D75:I75"/>
    <mergeCell ref="C69:D69"/>
    <mergeCell ref="F69:G69"/>
    <mergeCell ref="I69:K69"/>
    <mergeCell ref="F70:G70"/>
    <mergeCell ref="C67:D67"/>
    <mergeCell ref="F67:G67"/>
    <mergeCell ref="I67:K67"/>
    <mergeCell ref="C68:D68"/>
    <mergeCell ref="F68:G68"/>
    <mergeCell ref="I68:K68"/>
    <mergeCell ref="C65:D65"/>
    <mergeCell ref="F65:G65"/>
    <mergeCell ref="I65:K65"/>
    <mergeCell ref="C66:D66"/>
    <mergeCell ref="F66:G66"/>
    <mergeCell ref="I66:K66"/>
    <mergeCell ref="A63:E63"/>
    <mergeCell ref="F63:L63"/>
    <mergeCell ref="C64:D64"/>
    <mergeCell ref="F64:G64"/>
    <mergeCell ref="I64:K64"/>
    <mergeCell ref="A3:A6"/>
    <mergeCell ref="B3:N3"/>
    <mergeCell ref="H4:I4"/>
    <mergeCell ref="M4:N4"/>
    <mergeCell ref="B36:D36"/>
    <mergeCell ref="E36:G36"/>
    <mergeCell ref="J36:L36"/>
    <mergeCell ref="B37:D37"/>
    <mergeCell ref="E37:G37"/>
    <mergeCell ref="H39:K40"/>
    <mergeCell ref="L39:L40"/>
    <mergeCell ref="A41:B41"/>
    <mergeCell ref="D41:F41"/>
    <mergeCell ref="H41:K41"/>
    <mergeCell ref="A39:B40"/>
    <mergeCell ref="C39:C40"/>
    <mergeCell ref="D39:F40"/>
    <mergeCell ref="G39:G40"/>
    <mergeCell ref="A42:B42"/>
    <mergeCell ref="D42:F42"/>
    <mergeCell ref="H42:K42"/>
    <mergeCell ref="A43:B43"/>
    <mergeCell ref="D43:F43"/>
    <mergeCell ref="H43:K43"/>
    <mergeCell ref="A44:B44"/>
    <mergeCell ref="D44:F44"/>
    <mergeCell ref="H44:K44"/>
    <mergeCell ref="A45:B45"/>
    <mergeCell ref="D45:F45"/>
    <mergeCell ref="H45:K45"/>
    <mergeCell ref="A46:B46"/>
    <mergeCell ref="D46:F46"/>
    <mergeCell ref="H46:K46"/>
    <mergeCell ref="A47:B47"/>
    <mergeCell ref="D47:F47"/>
    <mergeCell ref="H47:K47"/>
    <mergeCell ref="A48:B48"/>
    <mergeCell ref="D48:F48"/>
    <mergeCell ref="H48:K48"/>
    <mergeCell ref="A50:B51"/>
    <mergeCell ref="C50:C51"/>
    <mergeCell ref="D50:F51"/>
    <mergeCell ref="G50:G51"/>
    <mergeCell ref="H50:K51"/>
    <mergeCell ref="L50:L51"/>
    <mergeCell ref="A52:B52"/>
    <mergeCell ref="D52:F52"/>
    <mergeCell ref="H52:K52"/>
    <mergeCell ref="A53:B53"/>
    <mergeCell ref="D53:F53"/>
    <mergeCell ref="H53:K53"/>
    <mergeCell ref="A54:B54"/>
    <mergeCell ref="D54:F54"/>
    <mergeCell ref="H54:K54"/>
    <mergeCell ref="A55:B55"/>
    <mergeCell ref="D55:F55"/>
    <mergeCell ref="H55:K55"/>
    <mergeCell ref="A56:B56"/>
    <mergeCell ref="D56:F56"/>
    <mergeCell ref="H56:K56"/>
    <mergeCell ref="A57:B57"/>
    <mergeCell ref="D57:F57"/>
    <mergeCell ref="H57:K57"/>
    <mergeCell ref="A58:B58"/>
    <mergeCell ref="D58:F58"/>
    <mergeCell ref="H58:K58"/>
    <mergeCell ref="A59:B59"/>
    <mergeCell ref="D59:F59"/>
    <mergeCell ref="H59:K59"/>
    <mergeCell ref="A60:B60"/>
    <mergeCell ref="D60:F60"/>
    <mergeCell ref="H60:K60"/>
    <mergeCell ref="J91:L91"/>
    <mergeCell ref="A97:A98"/>
    <mergeCell ref="B97:D97"/>
    <mergeCell ref="E97:G97"/>
    <mergeCell ref="H97:J97"/>
    <mergeCell ref="A91:A92"/>
    <mergeCell ref="B91:B92"/>
    <mergeCell ref="C91:H91"/>
    <mergeCell ref="F114:G114"/>
    <mergeCell ref="A111:C111"/>
    <mergeCell ref="E111:G111"/>
    <mergeCell ref="F112:G112"/>
    <mergeCell ref="F113:G113"/>
  </mergeCells>
  <printOptions horizontalCentered="1"/>
  <pageMargins left="0.15748031496062992" right="0.15748031496062992" top="0.5905511811023623" bottom="0.15748031496062992" header="0.35433070866141736" footer="0.15748031496062992"/>
  <pageSetup horizontalDpi="600" verticalDpi="600" orientation="portrait" paperSize="9" scale="64" r:id="rId1"/>
  <headerFooter alignWithMargins="0">
    <oddFooter>&amp;C&amp;P</oddFooter>
  </headerFooter>
  <rowBreaks count="1" manualBreakCount="1">
    <brk id="73" max="14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P114"/>
  <sheetViews>
    <sheetView view="pageBreakPreview" zoomScale="75" zoomScaleNormal="95" zoomScaleSheetLayoutView="75" workbookViewId="0" topLeftCell="A91">
      <selection activeCell="M2" sqref="M2"/>
    </sheetView>
  </sheetViews>
  <sheetFormatPr defaultColWidth="9.00390625" defaultRowHeight="12.75"/>
  <cols>
    <col min="1" max="1" width="28.125" style="10" customWidth="1"/>
    <col min="2" max="6" width="9.75390625" style="11" customWidth="1"/>
    <col min="7" max="7" width="11.375" style="11" customWidth="1"/>
    <col min="8" max="8" width="8.125" style="11" customWidth="1"/>
    <col min="9" max="9" width="8.875" style="10" customWidth="1"/>
    <col min="10" max="16" width="9.125" style="10" customWidth="1"/>
  </cols>
  <sheetData>
    <row r="1" spans="12:14" ht="15.75">
      <c r="L1" s="12"/>
      <c r="N1" s="13"/>
    </row>
    <row r="2" spans="1:14" ht="16.5" thickBot="1">
      <c r="A2" s="14"/>
      <c r="B2" s="15"/>
      <c r="C2" s="15"/>
      <c r="D2" s="15"/>
      <c r="E2" s="15"/>
      <c r="F2" s="15"/>
      <c r="G2" s="15"/>
      <c r="H2" s="15"/>
      <c r="L2" s="12"/>
      <c r="N2" s="13"/>
    </row>
    <row r="3" spans="1:14" ht="24" customHeight="1" thickBot="1">
      <c r="A3" s="282" t="s">
        <v>0</v>
      </c>
      <c r="B3" s="279" t="s">
        <v>526</v>
      </c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8"/>
    </row>
    <row r="4" spans="1:14" ht="12.75">
      <c r="A4" s="281"/>
      <c r="B4" s="16" t="s">
        <v>1</v>
      </c>
      <c r="C4" s="17"/>
      <c r="D4" s="18"/>
      <c r="E4" s="16" t="s">
        <v>2</v>
      </c>
      <c r="F4" s="17"/>
      <c r="G4" s="18"/>
      <c r="H4" s="298" t="s">
        <v>3</v>
      </c>
      <c r="I4" s="299"/>
      <c r="J4" s="17" t="s">
        <v>4</v>
      </c>
      <c r="K4" s="19"/>
      <c r="L4" s="18"/>
      <c r="M4" s="298" t="s">
        <v>5</v>
      </c>
      <c r="N4" s="300"/>
    </row>
    <row r="5" spans="1:14" ht="12.75">
      <c r="A5" s="281"/>
      <c r="B5" s="20" t="s">
        <v>6</v>
      </c>
      <c r="C5" s="21" t="s">
        <v>7</v>
      </c>
      <c r="D5" s="22" t="s">
        <v>8</v>
      </c>
      <c r="E5" s="20" t="s">
        <v>6</v>
      </c>
      <c r="F5" s="21" t="s">
        <v>7</v>
      </c>
      <c r="G5" s="22" t="s">
        <v>8</v>
      </c>
      <c r="H5" s="23" t="s">
        <v>8</v>
      </c>
      <c r="I5" s="23" t="s">
        <v>9</v>
      </c>
      <c r="J5" s="24" t="s">
        <v>6</v>
      </c>
      <c r="K5" s="21" t="s">
        <v>7</v>
      </c>
      <c r="L5" s="22" t="s">
        <v>8</v>
      </c>
      <c r="M5" s="23" t="s">
        <v>8</v>
      </c>
      <c r="N5" s="22" t="s">
        <v>9</v>
      </c>
    </row>
    <row r="6" spans="1:14" ht="13.5" thickBot="1">
      <c r="A6" s="278"/>
      <c r="B6" s="25" t="s">
        <v>10</v>
      </c>
      <c r="C6" s="26" t="s">
        <v>10</v>
      </c>
      <c r="D6" s="27"/>
      <c r="E6" s="25" t="s">
        <v>10</v>
      </c>
      <c r="F6" s="26" t="s">
        <v>10</v>
      </c>
      <c r="G6" s="27"/>
      <c r="H6" s="28" t="s">
        <v>11</v>
      </c>
      <c r="I6" s="29" t="s">
        <v>12</v>
      </c>
      <c r="J6" s="30" t="s">
        <v>10</v>
      </c>
      <c r="K6" s="26" t="s">
        <v>10</v>
      </c>
      <c r="L6" s="27"/>
      <c r="M6" s="28" t="s">
        <v>11</v>
      </c>
      <c r="N6" s="27" t="s">
        <v>12</v>
      </c>
    </row>
    <row r="7" spans="1:14" ht="13.5" customHeight="1" thickTop="1">
      <c r="A7" s="31" t="s">
        <v>13</v>
      </c>
      <c r="B7" s="32">
        <v>121.204</v>
      </c>
      <c r="C7" s="33"/>
      <c r="D7" s="34">
        <v>121.204</v>
      </c>
      <c r="E7" s="32">
        <v>126.355</v>
      </c>
      <c r="F7" s="33"/>
      <c r="G7" s="34">
        <v>126.355</v>
      </c>
      <c r="H7" s="44">
        <f>+G7-D7</f>
        <v>5.1510000000000105</v>
      </c>
      <c r="I7" s="45">
        <f>+G7/D7</f>
        <v>1.0424985974060264</v>
      </c>
      <c r="J7" s="37">
        <v>128</v>
      </c>
      <c r="K7" s="33"/>
      <c r="L7" s="38">
        <v>128</v>
      </c>
      <c r="M7" s="44">
        <f>+L7-G7</f>
        <v>1.644999999999996</v>
      </c>
      <c r="N7" s="48">
        <f>+L7/G7</f>
        <v>1.013018875390764</v>
      </c>
    </row>
    <row r="8" spans="1:14" ht="13.5" customHeight="1">
      <c r="A8" s="40" t="s">
        <v>14</v>
      </c>
      <c r="B8" s="41">
        <v>4079.371</v>
      </c>
      <c r="C8" s="42"/>
      <c r="D8" s="43">
        <f>SUM(B8:C8)</f>
        <v>4079.371</v>
      </c>
      <c r="E8" s="41">
        <v>4228.985</v>
      </c>
      <c r="F8" s="42"/>
      <c r="G8" s="43">
        <f>SUM(E8:F8)</f>
        <v>4228.985</v>
      </c>
      <c r="H8" s="44">
        <f>+G8-D8</f>
        <v>149.61399999999958</v>
      </c>
      <c r="I8" s="45">
        <f>+G8/D8</f>
        <v>1.0366757522176824</v>
      </c>
      <c r="J8" s="46">
        <v>4320</v>
      </c>
      <c r="K8" s="42"/>
      <c r="L8" s="47">
        <f>SUM(J8:K8)</f>
        <v>4320</v>
      </c>
      <c r="M8" s="44">
        <f>+L8-G8</f>
        <v>91.01500000000033</v>
      </c>
      <c r="N8" s="48">
        <f>+L8/G8</f>
        <v>1.0215217126568197</v>
      </c>
    </row>
    <row r="9" spans="1:14" ht="13.5" customHeight="1">
      <c r="A9" s="40" t="s">
        <v>15</v>
      </c>
      <c r="B9" s="41"/>
      <c r="C9" s="42"/>
      <c r="D9" s="43">
        <f aca="true" t="shared" si="0" ref="D9:D15">SUM(B9:C9)</f>
        <v>0</v>
      </c>
      <c r="E9" s="41"/>
      <c r="F9" s="42"/>
      <c r="G9" s="43">
        <f aca="true" t="shared" si="1" ref="G9:G15">SUM(E9:F9)</f>
        <v>0</v>
      </c>
      <c r="H9" s="44">
        <f aca="true" t="shared" si="2" ref="H9:H35">+G9-D9</f>
        <v>0</v>
      </c>
      <c r="I9" s="45"/>
      <c r="J9" s="46"/>
      <c r="K9" s="42"/>
      <c r="L9" s="47">
        <f aca="true" t="shared" si="3" ref="L9:L15">SUM(J9:K9)</f>
        <v>0</v>
      </c>
      <c r="M9" s="44">
        <f aca="true" t="shared" si="4" ref="M9:M35">+L9-G9</f>
        <v>0</v>
      </c>
      <c r="N9" s="48"/>
    </row>
    <row r="10" spans="1:14" ht="13.5" customHeight="1">
      <c r="A10" s="40" t="s">
        <v>16</v>
      </c>
      <c r="B10" s="41"/>
      <c r="C10" s="42"/>
      <c r="D10" s="43">
        <f t="shared" si="0"/>
        <v>0</v>
      </c>
      <c r="E10" s="41"/>
      <c r="F10" s="42"/>
      <c r="G10" s="43">
        <f t="shared" si="1"/>
        <v>0</v>
      </c>
      <c r="H10" s="44">
        <f t="shared" si="2"/>
        <v>0</v>
      </c>
      <c r="I10" s="45"/>
      <c r="J10" s="46"/>
      <c r="K10" s="42"/>
      <c r="L10" s="47">
        <f t="shared" si="3"/>
        <v>0</v>
      </c>
      <c r="M10" s="44">
        <f t="shared" si="4"/>
        <v>0</v>
      </c>
      <c r="N10" s="48"/>
    </row>
    <row r="11" spans="1:14" ht="13.5" customHeight="1">
      <c r="A11" s="40" t="s">
        <v>17</v>
      </c>
      <c r="B11" s="41">
        <v>21.183</v>
      </c>
      <c r="C11" s="42"/>
      <c r="D11" s="43">
        <f t="shared" si="0"/>
        <v>21.183</v>
      </c>
      <c r="E11" s="41">
        <v>16.449</v>
      </c>
      <c r="F11" s="42"/>
      <c r="G11" s="43">
        <f t="shared" si="1"/>
        <v>16.449</v>
      </c>
      <c r="H11" s="44">
        <f t="shared" si="2"/>
        <v>-4.733999999999998</v>
      </c>
      <c r="I11" s="45">
        <f aca="true" t="shared" si="5" ref="I11:I35">+G11/D11</f>
        <v>0.7765189066704433</v>
      </c>
      <c r="J11" s="46">
        <v>2</v>
      </c>
      <c r="K11" s="42"/>
      <c r="L11" s="47">
        <f t="shared" si="3"/>
        <v>2</v>
      </c>
      <c r="M11" s="44">
        <f t="shared" si="4"/>
        <v>-14.449000000000002</v>
      </c>
      <c r="N11" s="48">
        <f aca="true" t="shared" si="6" ref="N11:N35">+L11/G11</f>
        <v>0.12158793847650312</v>
      </c>
    </row>
    <row r="12" spans="1:14" ht="13.5" customHeight="1">
      <c r="A12" s="49" t="s">
        <v>18</v>
      </c>
      <c r="B12" s="41"/>
      <c r="C12" s="42"/>
      <c r="D12" s="43">
        <f t="shared" si="0"/>
        <v>0</v>
      </c>
      <c r="E12" s="41"/>
      <c r="F12" s="42"/>
      <c r="G12" s="43">
        <f t="shared" si="1"/>
        <v>0</v>
      </c>
      <c r="H12" s="44">
        <f t="shared" si="2"/>
        <v>0</v>
      </c>
      <c r="I12" s="45"/>
      <c r="J12" s="46"/>
      <c r="K12" s="42"/>
      <c r="L12" s="47">
        <f t="shared" si="3"/>
        <v>0</v>
      </c>
      <c r="M12" s="44">
        <f t="shared" si="4"/>
        <v>0</v>
      </c>
      <c r="N12" s="48"/>
    </row>
    <row r="13" spans="1:14" ht="13.5" customHeight="1">
      <c r="A13" s="49" t="s">
        <v>19</v>
      </c>
      <c r="B13" s="41"/>
      <c r="C13" s="42"/>
      <c r="D13" s="43">
        <f t="shared" si="0"/>
        <v>0</v>
      </c>
      <c r="E13" s="41"/>
      <c r="F13" s="42"/>
      <c r="G13" s="43">
        <f t="shared" si="1"/>
        <v>0</v>
      </c>
      <c r="H13" s="44">
        <f t="shared" si="2"/>
        <v>0</v>
      </c>
      <c r="I13" s="45"/>
      <c r="J13" s="46"/>
      <c r="K13" s="42"/>
      <c r="L13" s="47">
        <f t="shared" si="3"/>
        <v>0</v>
      </c>
      <c r="M13" s="44">
        <f t="shared" si="4"/>
        <v>0</v>
      </c>
      <c r="N13" s="48"/>
    </row>
    <row r="14" spans="1:14" ht="23.25" customHeight="1">
      <c r="A14" s="49" t="s">
        <v>20</v>
      </c>
      <c r="B14" s="41"/>
      <c r="C14" s="42"/>
      <c r="D14" s="43">
        <f t="shared" si="0"/>
        <v>0</v>
      </c>
      <c r="E14" s="41"/>
      <c r="F14" s="42"/>
      <c r="G14" s="43">
        <f t="shared" si="1"/>
        <v>0</v>
      </c>
      <c r="H14" s="44">
        <f t="shared" si="2"/>
        <v>0</v>
      </c>
      <c r="I14" s="45"/>
      <c r="J14" s="46"/>
      <c r="K14" s="42"/>
      <c r="L14" s="47">
        <f t="shared" si="3"/>
        <v>0</v>
      </c>
      <c r="M14" s="44">
        <f t="shared" si="4"/>
        <v>0</v>
      </c>
      <c r="N14" s="48"/>
    </row>
    <row r="15" spans="1:14" ht="13.5" customHeight="1" thickBot="1">
      <c r="A15" s="50" t="s">
        <v>21</v>
      </c>
      <c r="B15" s="51">
        <v>8400</v>
      </c>
      <c r="C15" s="52"/>
      <c r="D15" s="43">
        <f t="shared" si="0"/>
        <v>8400</v>
      </c>
      <c r="E15" s="51">
        <v>8430.455</v>
      </c>
      <c r="F15" s="52"/>
      <c r="G15" s="43">
        <f t="shared" si="1"/>
        <v>8430.455</v>
      </c>
      <c r="H15" s="53">
        <f t="shared" si="2"/>
        <v>30.454999999999927</v>
      </c>
      <c r="I15" s="54">
        <f t="shared" si="5"/>
        <v>1.0036255952380952</v>
      </c>
      <c r="J15" s="55">
        <v>8480</v>
      </c>
      <c r="K15" s="52"/>
      <c r="L15" s="47">
        <f t="shared" si="3"/>
        <v>8480</v>
      </c>
      <c r="M15" s="53">
        <f t="shared" si="4"/>
        <v>49.54500000000007</v>
      </c>
      <c r="N15" s="56">
        <f t="shared" si="6"/>
        <v>1.0058769069996816</v>
      </c>
    </row>
    <row r="16" spans="1:14" ht="13.5" customHeight="1" thickBot="1">
      <c r="A16" s="57" t="s">
        <v>22</v>
      </c>
      <c r="B16" s="58">
        <f aca="true" t="shared" si="7" ref="B16:G16">SUM(B7+B8+B9+B10+B11+B13+B15)</f>
        <v>12621.758</v>
      </c>
      <c r="C16" s="59">
        <f t="shared" si="7"/>
        <v>0</v>
      </c>
      <c r="D16" s="60">
        <f t="shared" si="7"/>
        <v>12621.758</v>
      </c>
      <c r="E16" s="58">
        <f t="shared" si="7"/>
        <v>12802.243999999999</v>
      </c>
      <c r="F16" s="59">
        <f t="shared" si="7"/>
        <v>0</v>
      </c>
      <c r="G16" s="60">
        <f t="shared" si="7"/>
        <v>12802.243999999999</v>
      </c>
      <c r="H16" s="61">
        <f t="shared" si="2"/>
        <v>180.48599999999897</v>
      </c>
      <c r="I16" s="62">
        <f t="shared" si="5"/>
        <v>1.0142995928142498</v>
      </c>
      <c r="J16" s="63">
        <f>SUM(J7+J8+J9+J10+J11+J13+J15)</f>
        <v>12930</v>
      </c>
      <c r="K16" s="59">
        <f>SUM(K7+K8+K9+K10+K11+K13+K15)</f>
        <v>0</v>
      </c>
      <c r="L16" s="60">
        <f>SUM(L7+L8+L9+L10+L11+L13+L15)</f>
        <v>12930</v>
      </c>
      <c r="M16" s="61">
        <f t="shared" si="4"/>
        <v>127.75600000000122</v>
      </c>
      <c r="N16" s="64">
        <f t="shared" si="6"/>
        <v>1.0099791880235998</v>
      </c>
    </row>
    <row r="17" spans="1:14" ht="13.5" customHeight="1">
      <c r="A17" s="65" t="s">
        <v>23</v>
      </c>
      <c r="B17" s="32">
        <v>2465.618</v>
      </c>
      <c r="C17" s="33"/>
      <c r="D17" s="43">
        <f aca="true" t="shared" si="8" ref="D17:D34">SUM(B17:C17)</f>
        <v>2465.618</v>
      </c>
      <c r="E17" s="32">
        <v>2612.086</v>
      </c>
      <c r="F17" s="33"/>
      <c r="G17" s="34">
        <f>SUM(E17:F17)</f>
        <v>2612.086</v>
      </c>
      <c r="H17" s="35">
        <f t="shared" si="2"/>
        <v>146.46799999999985</v>
      </c>
      <c r="I17" s="66">
        <f t="shared" si="5"/>
        <v>1.059404173720341</v>
      </c>
      <c r="J17" s="37">
        <v>2600</v>
      </c>
      <c r="K17" s="33"/>
      <c r="L17" s="38">
        <f>SUM(J17:K17)</f>
        <v>2600</v>
      </c>
      <c r="M17" s="35">
        <f t="shared" si="4"/>
        <v>-12.085999999999785</v>
      </c>
      <c r="N17" s="67">
        <f t="shared" si="6"/>
        <v>0.9953730466761049</v>
      </c>
    </row>
    <row r="18" spans="1:14" ht="21" customHeight="1">
      <c r="A18" s="49" t="s">
        <v>24</v>
      </c>
      <c r="B18" s="32">
        <v>303.516</v>
      </c>
      <c r="C18" s="33"/>
      <c r="D18" s="43">
        <f t="shared" si="8"/>
        <v>303.516</v>
      </c>
      <c r="E18" s="32">
        <v>280.753</v>
      </c>
      <c r="F18" s="33"/>
      <c r="G18" s="34">
        <f aca="true" t="shared" si="9" ref="G18:G34">SUM(E18:F18)</f>
        <v>280.753</v>
      </c>
      <c r="H18" s="44">
        <f t="shared" si="2"/>
        <v>-22.763000000000034</v>
      </c>
      <c r="I18" s="45">
        <f t="shared" si="5"/>
        <v>0.9250023063034567</v>
      </c>
      <c r="J18" s="37">
        <v>280</v>
      </c>
      <c r="K18" s="33"/>
      <c r="L18" s="38">
        <f aca="true" t="shared" si="10" ref="L18:L34">SUM(J18:K18)</f>
        <v>280</v>
      </c>
      <c r="M18" s="44">
        <f t="shared" si="4"/>
        <v>-0.7529999999999859</v>
      </c>
      <c r="N18" s="48">
        <f t="shared" si="6"/>
        <v>0.9973179271459255</v>
      </c>
    </row>
    <row r="19" spans="1:14" ht="13.5" customHeight="1">
      <c r="A19" s="40" t="s">
        <v>25</v>
      </c>
      <c r="B19" s="41">
        <v>665.156</v>
      </c>
      <c r="C19" s="42"/>
      <c r="D19" s="43">
        <f t="shared" si="8"/>
        <v>665.156</v>
      </c>
      <c r="E19" s="41">
        <v>649.612</v>
      </c>
      <c r="F19" s="42"/>
      <c r="G19" s="34">
        <f t="shared" si="9"/>
        <v>649.612</v>
      </c>
      <c r="H19" s="44">
        <f t="shared" si="2"/>
        <v>-15.543999999999983</v>
      </c>
      <c r="I19" s="45">
        <f t="shared" si="5"/>
        <v>0.976631045950123</v>
      </c>
      <c r="J19" s="46">
        <v>750</v>
      </c>
      <c r="K19" s="42"/>
      <c r="L19" s="38">
        <f t="shared" si="10"/>
        <v>750</v>
      </c>
      <c r="M19" s="44">
        <f t="shared" si="4"/>
        <v>100.38800000000003</v>
      </c>
      <c r="N19" s="48">
        <f t="shared" si="6"/>
        <v>1.1545353226233506</v>
      </c>
    </row>
    <row r="20" spans="1:14" ht="13.5" customHeight="1">
      <c r="A20" s="49" t="s">
        <v>26</v>
      </c>
      <c r="B20" s="41"/>
      <c r="C20" s="42"/>
      <c r="D20" s="43">
        <f t="shared" si="8"/>
        <v>0</v>
      </c>
      <c r="E20" s="41"/>
      <c r="F20" s="42"/>
      <c r="G20" s="34">
        <f t="shared" si="9"/>
        <v>0</v>
      </c>
      <c r="H20" s="44">
        <f t="shared" si="2"/>
        <v>0</v>
      </c>
      <c r="I20" s="45"/>
      <c r="J20" s="46"/>
      <c r="K20" s="42"/>
      <c r="L20" s="38">
        <f t="shared" si="10"/>
        <v>0</v>
      </c>
      <c r="M20" s="44">
        <f t="shared" si="4"/>
        <v>0</v>
      </c>
      <c r="N20" s="48"/>
    </row>
    <row r="21" spans="1:14" ht="13.5" customHeight="1">
      <c r="A21" s="40" t="s">
        <v>27</v>
      </c>
      <c r="B21" s="41"/>
      <c r="C21" s="42"/>
      <c r="D21" s="43">
        <f t="shared" si="8"/>
        <v>0</v>
      </c>
      <c r="E21" s="41"/>
      <c r="F21" s="42"/>
      <c r="G21" s="34">
        <f t="shared" si="9"/>
        <v>0</v>
      </c>
      <c r="H21" s="44">
        <f t="shared" si="2"/>
        <v>0</v>
      </c>
      <c r="I21" s="45"/>
      <c r="J21" s="46"/>
      <c r="K21" s="42"/>
      <c r="L21" s="38">
        <f t="shared" si="10"/>
        <v>0</v>
      </c>
      <c r="M21" s="44">
        <f t="shared" si="4"/>
        <v>0</v>
      </c>
      <c r="N21" s="48"/>
    </row>
    <row r="22" spans="1:14" ht="13.5" customHeight="1">
      <c r="A22" s="40" t="s">
        <v>28</v>
      </c>
      <c r="B22" s="46">
        <v>1099.363</v>
      </c>
      <c r="C22" s="42"/>
      <c r="D22" s="43">
        <f t="shared" si="8"/>
        <v>1099.363</v>
      </c>
      <c r="E22" s="46">
        <v>1061.223</v>
      </c>
      <c r="F22" s="42"/>
      <c r="G22" s="34">
        <f t="shared" si="9"/>
        <v>1061.223</v>
      </c>
      <c r="H22" s="44">
        <f t="shared" si="2"/>
        <v>-38.1400000000001</v>
      </c>
      <c r="I22" s="45">
        <f t="shared" si="5"/>
        <v>0.9653071824320083</v>
      </c>
      <c r="J22" s="46">
        <v>997.982</v>
      </c>
      <c r="K22" s="42"/>
      <c r="L22" s="38">
        <f t="shared" si="10"/>
        <v>997.982</v>
      </c>
      <c r="M22" s="44">
        <f t="shared" si="4"/>
        <v>-63.240999999999985</v>
      </c>
      <c r="N22" s="48">
        <f t="shared" si="6"/>
        <v>0.9404074355719769</v>
      </c>
    </row>
    <row r="23" spans="1:14" ht="13.5" customHeight="1">
      <c r="A23" s="49" t="s">
        <v>29</v>
      </c>
      <c r="B23" s="41">
        <v>640.331</v>
      </c>
      <c r="C23" s="42"/>
      <c r="D23" s="43">
        <f t="shared" si="8"/>
        <v>640.331</v>
      </c>
      <c r="E23" s="41">
        <v>571.889</v>
      </c>
      <c r="F23" s="42"/>
      <c r="G23" s="34">
        <f t="shared" si="9"/>
        <v>571.889</v>
      </c>
      <c r="H23" s="44">
        <f t="shared" si="2"/>
        <v>-68.44200000000001</v>
      </c>
      <c r="I23" s="45">
        <f t="shared" si="5"/>
        <v>0.893114654764489</v>
      </c>
      <c r="J23" s="68">
        <v>397.982</v>
      </c>
      <c r="K23" s="42"/>
      <c r="L23" s="38">
        <f t="shared" si="10"/>
        <v>397.982</v>
      </c>
      <c r="M23" s="44">
        <f t="shared" si="4"/>
        <v>-173.90699999999998</v>
      </c>
      <c r="N23" s="48">
        <f t="shared" si="6"/>
        <v>0.6959077723124593</v>
      </c>
    </row>
    <row r="24" spans="1:14" ht="13.5" customHeight="1">
      <c r="A24" s="40" t="s">
        <v>30</v>
      </c>
      <c r="B24" s="41">
        <v>459.032</v>
      </c>
      <c r="C24" s="42"/>
      <c r="D24" s="43">
        <f t="shared" si="8"/>
        <v>459.032</v>
      </c>
      <c r="E24" s="41">
        <v>489.334</v>
      </c>
      <c r="F24" s="42"/>
      <c r="G24" s="34">
        <f t="shared" si="9"/>
        <v>489.334</v>
      </c>
      <c r="H24" s="44">
        <f t="shared" si="2"/>
        <v>30.30200000000002</v>
      </c>
      <c r="I24" s="45">
        <f t="shared" si="5"/>
        <v>1.0660128269924538</v>
      </c>
      <c r="J24" s="68">
        <v>600</v>
      </c>
      <c r="K24" s="42"/>
      <c r="L24" s="38">
        <f t="shared" si="10"/>
        <v>600</v>
      </c>
      <c r="M24" s="44">
        <f t="shared" si="4"/>
        <v>110.666</v>
      </c>
      <c r="N24" s="48">
        <f t="shared" si="6"/>
        <v>1.2261563676343765</v>
      </c>
    </row>
    <row r="25" spans="1:14" ht="13.5" customHeight="1">
      <c r="A25" s="69" t="s">
        <v>31</v>
      </c>
      <c r="B25" s="46">
        <v>8026.917</v>
      </c>
      <c r="C25" s="42"/>
      <c r="D25" s="43">
        <f t="shared" si="8"/>
        <v>8026.917</v>
      </c>
      <c r="E25" s="46">
        <v>8062.919</v>
      </c>
      <c r="F25" s="42"/>
      <c r="G25" s="34">
        <f t="shared" si="9"/>
        <v>8062.919</v>
      </c>
      <c r="H25" s="44">
        <f t="shared" si="2"/>
        <v>36.0019999999995</v>
      </c>
      <c r="I25" s="45">
        <f t="shared" si="5"/>
        <v>1.0044851591214907</v>
      </c>
      <c r="J25" s="46">
        <v>8062.919</v>
      </c>
      <c r="K25" s="42"/>
      <c r="L25" s="38">
        <f t="shared" si="10"/>
        <v>8062.919</v>
      </c>
      <c r="M25" s="44">
        <f t="shared" si="4"/>
        <v>0</v>
      </c>
      <c r="N25" s="48">
        <f t="shared" si="6"/>
        <v>1</v>
      </c>
    </row>
    <row r="26" spans="1:14" ht="13.5" customHeight="1">
      <c r="A26" s="49" t="s">
        <v>32</v>
      </c>
      <c r="B26" s="41">
        <v>5808.521</v>
      </c>
      <c r="C26" s="42"/>
      <c r="D26" s="43">
        <f t="shared" si="8"/>
        <v>5808.521</v>
      </c>
      <c r="E26" s="41">
        <v>5825.44</v>
      </c>
      <c r="F26" s="42"/>
      <c r="G26" s="34">
        <f t="shared" si="9"/>
        <v>5825.44</v>
      </c>
      <c r="H26" s="44">
        <f t="shared" si="2"/>
        <v>16.91899999999987</v>
      </c>
      <c r="I26" s="45">
        <f t="shared" si="5"/>
        <v>1.0029127896757195</v>
      </c>
      <c r="J26" s="68">
        <v>5825.44</v>
      </c>
      <c r="K26" s="70"/>
      <c r="L26" s="38">
        <f t="shared" si="10"/>
        <v>5825.44</v>
      </c>
      <c r="M26" s="44">
        <f t="shared" si="4"/>
        <v>0</v>
      </c>
      <c r="N26" s="48">
        <f t="shared" si="6"/>
        <v>1</v>
      </c>
    </row>
    <row r="27" spans="1:14" ht="13.5" customHeight="1">
      <c r="A27" s="69" t="s">
        <v>33</v>
      </c>
      <c r="B27" s="41">
        <v>5756.533</v>
      </c>
      <c r="C27" s="42"/>
      <c r="D27" s="43">
        <f t="shared" si="8"/>
        <v>5756.533</v>
      </c>
      <c r="E27" s="41">
        <v>5769.431</v>
      </c>
      <c r="F27" s="42"/>
      <c r="G27" s="34">
        <f t="shared" si="9"/>
        <v>5769.431</v>
      </c>
      <c r="H27" s="44">
        <f t="shared" si="2"/>
        <v>12.897999999999229</v>
      </c>
      <c r="I27" s="45">
        <f t="shared" si="5"/>
        <v>1.00224058474085</v>
      </c>
      <c r="J27" s="46">
        <v>5769.431</v>
      </c>
      <c r="K27" s="42"/>
      <c r="L27" s="38">
        <f t="shared" si="10"/>
        <v>5769.431</v>
      </c>
      <c r="M27" s="44">
        <f t="shared" si="4"/>
        <v>0</v>
      </c>
      <c r="N27" s="48">
        <f t="shared" si="6"/>
        <v>1</v>
      </c>
    </row>
    <row r="28" spans="1:14" ht="13.5" customHeight="1">
      <c r="A28" s="49" t="s">
        <v>34</v>
      </c>
      <c r="B28" s="41">
        <v>51.988</v>
      </c>
      <c r="C28" s="42"/>
      <c r="D28" s="43">
        <f t="shared" si="8"/>
        <v>51.988</v>
      </c>
      <c r="E28" s="41">
        <v>56.009</v>
      </c>
      <c r="F28" s="42"/>
      <c r="G28" s="34">
        <f t="shared" si="9"/>
        <v>56.009</v>
      </c>
      <c r="H28" s="44">
        <f t="shared" si="2"/>
        <v>4.021000000000001</v>
      </c>
      <c r="I28" s="45">
        <f t="shared" si="5"/>
        <v>1.0773447718704317</v>
      </c>
      <c r="J28" s="46">
        <v>56.009</v>
      </c>
      <c r="K28" s="42"/>
      <c r="L28" s="38">
        <f t="shared" si="10"/>
        <v>56.009</v>
      </c>
      <c r="M28" s="44">
        <f t="shared" si="4"/>
        <v>0</v>
      </c>
      <c r="N28" s="48">
        <f t="shared" si="6"/>
        <v>1</v>
      </c>
    </row>
    <row r="29" spans="1:14" ht="13.5" customHeight="1">
      <c r="A29" s="49" t="s">
        <v>35</v>
      </c>
      <c r="B29" s="41">
        <v>2218.396</v>
      </c>
      <c r="C29" s="42"/>
      <c r="D29" s="43">
        <f t="shared" si="8"/>
        <v>2218.396</v>
      </c>
      <c r="E29" s="41">
        <v>2237.479</v>
      </c>
      <c r="F29" s="42"/>
      <c r="G29" s="34">
        <f t="shared" si="9"/>
        <v>2237.479</v>
      </c>
      <c r="H29" s="44">
        <f t="shared" si="2"/>
        <v>19.08299999999963</v>
      </c>
      <c r="I29" s="45">
        <f t="shared" si="5"/>
        <v>1.008602161201156</v>
      </c>
      <c r="J29" s="46">
        <v>2237.479</v>
      </c>
      <c r="K29" s="42"/>
      <c r="L29" s="38">
        <f t="shared" si="10"/>
        <v>2237.479</v>
      </c>
      <c r="M29" s="44">
        <f t="shared" si="4"/>
        <v>0</v>
      </c>
      <c r="N29" s="48">
        <f t="shared" si="6"/>
        <v>1</v>
      </c>
    </row>
    <row r="30" spans="1:14" ht="13.5" customHeight="1">
      <c r="A30" s="69" t="s">
        <v>36</v>
      </c>
      <c r="B30" s="41"/>
      <c r="C30" s="42"/>
      <c r="D30" s="43">
        <f t="shared" si="8"/>
        <v>0</v>
      </c>
      <c r="E30" s="41"/>
      <c r="F30" s="42"/>
      <c r="G30" s="34">
        <f t="shared" si="9"/>
        <v>0</v>
      </c>
      <c r="H30" s="44">
        <f t="shared" si="2"/>
        <v>0</v>
      </c>
      <c r="I30" s="45"/>
      <c r="J30" s="46"/>
      <c r="K30" s="42"/>
      <c r="L30" s="38">
        <f t="shared" si="10"/>
        <v>0</v>
      </c>
      <c r="M30" s="44">
        <f t="shared" si="4"/>
        <v>0</v>
      </c>
      <c r="N30" s="48"/>
    </row>
    <row r="31" spans="1:14" ht="13.5" customHeight="1">
      <c r="A31" s="69" t="s">
        <v>37</v>
      </c>
      <c r="B31" s="41">
        <v>93.812</v>
      </c>
      <c r="C31" s="42"/>
      <c r="D31" s="43">
        <f t="shared" si="8"/>
        <v>93.812</v>
      </c>
      <c r="E31" s="41">
        <v>93.254</v>
      </c>
      <c r="F31" s="42"/>
      <c r="G31" s="34">
        <f t="shared" si="9"/>
        <v>93.254</v>
      </c>
      <c r="H31" s="44">
        <f t="shared" si="2"/>
        <v>-0.5579999999999927</v>
      </c>
      <c r="I31" s="45">
        <f t="shared" si="5"/>
        <v>0.9940519336545433</v>
      </c>
      <c r="J31" s="46">
        <v>100</v>
      </c>
      <c r="K31" s="42"/>
      <c r="L31" s="38">
        <f t="shared" si="10"/>
        <v>100</v>
      </c>
      <c r="M31" s="44">
        <f t="shared" si="4"/>
        <v>6.745999999999995</v>
      </c>
      <c r="N31" s="48">
        <f t="shared" si="6"/>
        <v>1.0723400604799793</v>
      </c>
    </row>
    <row r="32" spans="1:14" ht="13.5" customHeight="1">
      <c r="A32" s="49" t="s">
        <v>38</v>
      </c>
      <c r="B32" s="41">
        <v>262.639</v>
      </c>
      <c r="C32" s="42"/>
      <c r="D32" s="43">
        <f t="shared" si="8"/>
        <v>262.639</v>
      </c>
      <c r="E32" s="41">
        <v>298.185</v>
      </c>
      <c r="F32" s="42"/>
      <c r="G32" s="34">
        <f t="shared" si="9"/>
        <v>298.185</v>
      </c>
      <c r="H32" s="44">
        <f t="shared" si="2"/>
        <v>35.54599999999999</v>
      </c>
      <c r="I32" s="45">
        <f t="shared" si="5"/>
        <v>1.1353416666983958</v>
      </c>
      <c r="J32" s="68">
        <v>419.099</v>
      </c>
      <c r="K32" s="42"/>
      <c r="L32" s="38">
        <f t="shared" si="10"/>
        <v>419.099</v>
      </c>
      <c r="M32" s="44">
        <f t="shared" si="4"/>
        <v>120.91399999999999</v>
      </c>
      <c r="N32" s="48">
        <f t="shared" si="6"/>
        <v>1.4054999413116018</v>
      </c>
    </row>
    <row r="33" spans="1:14" ht="22.5" customHeight="1">
      <c r="A33" s="49" t="s">
        <v>39</v>
      </c>
      <c r="B33" s="41">
        <v>262.639</v>
      </c>
      <c r="C33" s="42"/>
      <c r="D33" s="43">
        <f t="shared" si="8"/>
        <v>262.639</v>
      </c>
      <c r="E33" s="41">
        <v>298.185</v>
      </c>
      <c r="F33" s="42"/>
      <c r="G33" s="34">
        <f t="shared" si="9"/>
        <v>298.185</v>
      </c>
      <c r="H33" s="44">
        <f t="shared" si="2"/>
        <v>35.54599999999999</v>
      </c>
      <c r="I33" s="45">
        <f t="shared" si="5"/>
        <v>1.1353416666983958</v>
      </c>
      <c r="J33" s="68">
        <v>419.099</v>
      </c>
      <c r="K33" s="42"/>
      <c r="L33" s="38">
        <f t="shared" si="10"/>
        <v>419.099</v>
      </c>
      <c r="M33" s="44">
        <f t="shared" si="4"/>
        <v>120.91399999999999</v>
      </c>
      <c r="N33" s="48">
        <f t="shared" si="6"/>
        <v>1.4054999413116018</v>
      </c>
    </row>
    <row r="34" spans="1:14" ht="13.5" customHeight="1" thickBot="1">
      <c r="A34" s="71" t="s">
        <v>40</v>
      </c>
      <c r="B34" s="51"/>
      <c r="C34" s="52"/>
      <c r="D34" s="43">
        <f t="shared" si="8"/>
        <v>0</v>
      </c>
      <c r="E34" s="51"/>
      <c r="F34" s="52"/>
      <c r="G34" s="34">
        <f t="shared" si="9"/>
        <v>0</v>
      </c>
      <c r="H34" s="53">
        <f t="shared" si="2"/>
        <v>0</v>
      </c>
      <c r="I34" s="54"/>
      <c r="J34" s="72"/>
      <c r="K34" s="52"/>
      <c r="L34" s="38">
        <f t="shared" si="10"/>
        <v>0</v>
      </c>
      <c r="M34" s="53">
        <f t="shared" si="4"/>
        <v>0</v>
      </c>
      <c r="N34" s="56"/>
    </row>
    <row r="35" spans="1:14" ht="13.5" customHeight="1" thickBot="1">
      <c r="A35" s="57" t="s">
        <v>41</v>
      </c>
      <c r="B35" s="58">
        <f aca="true" t="shared" si="11" ref="B35:G35">SUM(B17+B19+B20+B21+B22+B25+B30+B31+B32+B34)</f>
        <v>12613.505</v>
      </c>
      <c r="C35" s="59">
        <f t="shared" si="11"/>
        <v>0</v>
      </c>
      <c r="D35" s="60">
        <f t="shared" si="11"/>
        <v>12613.505</v>
      </c>
      <c r="E35" s="58">
        <f t="shared" si="11"/>
        <v>12777.279</v>
      </c>
      <c r="F35" s="59">
        <f t="shared" si="11"/>
        <v>0</v>
      </c>
      <c r="G35" s="60">
        <f t="shared" si="11"/>
        <v>12777.279</v>
      </c>
      <c r="H35" s="61">
        <f t="shared" si="2"/>
        <v>163.77400000000125</v>
      </c>
      <c r="I35" s="62">
        <f t="shared" si="5"/>
        <v>1.0129840199056488</v>
      </c>
      <c r="J35" s="63">
        <f>SUM(J17+J19+J20+J21+J22+J25+J30+J31+J32+J34)</f>
        <v>12930</v>
      </c>
      <c r="K35" s="59">
        <f>SUM(K17+K19+K20+K21+K22+K25+K30+K31+K32+K34)</f>
        <v>0</v>
      </c>
      <c r="L35" s="60">
        <f>SUM(L17+L19+L20+L21+L22+L25+L30+L31+L32+L34)</f>
        <v>12930</v>
      </c>
      <c r="M35" s="61">
        <f t="shared" si="4"/>
        <v>152.72099999999955</v>
      </c>
      <c r="N35" s="64">
        <f t="shared" si="6"/>
        <v>1.0119525448258584</v>
      </c>
    </row>
    <row r="36" spans="1:14" ht="13.5" customHeight="1" thickBot="1">
      <c r="A36" s="57" t="s">
        <v>42</v>
      </c>
      <c r="B36" s="301">
        <f>+D16-D35</f>
        <v>8.253000000000611</v>
      </c>
      <c r="C36" s="302"/>
      <c r="D36" s="303"/>
      <c r="E36" s="301">
        <f>+G16-G35</f>
        <v>24.964999999998327</v>
      </c>
      <c r="F36" s="302"/>
      <c r="G36" s="303">
        <v>-50784</v>
      </c>
      <c r="H36" s="73">
        <f>+E36-B36</f>
        <v>16.711999999997715</v>
      </c>
      <c r="I36" s="74"/>
      <c r="J36" s="301">
        <f>+L16-L35</f>
        <v>0</v>
      </c>
      <c r="K36" s="302"/>
      <c r="L36" s="302">
        <v>0</v>
      </c>
      <c r="M36" s="61"/>
      <c r="N36" s="64"/>
    </row>
    <row r="37" spans="1:16" ht="20.25" customHeight="1" thickBot="1">
      <c r="A37" s="75" t="s">
        <v>43</v>
      </c>
      <c r="B37" s="301"/>
      <c r="C37" s="302"/>
      <c r="D37" s="303"/>
      <c r="E37" s="301"/>
      <c r="F37" s="302"/>
      <c r="G37" s="303"/>
      <c r="H37"/>
      <c r="I37"/>
      <c r="J37"/>
      <c r="K37"/>
      <c r="L37"/>
      <c r="M37"/>
      <c r="N37"/>
      <c r="O37"/>
      <c r="P37"/>
    </row>
    <row r="38" spans="2:8" ht="14.25" customHeight="1" thickBot="1">
      <c r="B38" s="10"/>
      <c r="C38" s="10"/>
      <c r="D38" s="76"/>
      <c r="E38" s="10"/>
      <c r="F38" s="10"/>
      <c r="G38" s="10"/>
      <c r="H38" s="10"/>
    </row>
    <row r="39" spans="1:16" ht="12.75">
      <c r="A39" s="318" t="s">
        <v>44</v>
      </c>
      <c r="B39" s="319"/>
      <c r="C39" s="310" t="s">
        <v>45</v>
      </c>
      <c r="D39" s="318" t="s">
        <v>46</v>
      </c>
      <c r="E39" s="319"/>
      <c r="F39" s="319"/>
      <c r="G39" s="310" t="s">
        <v>45</v>
      </c>
      <c r="H39" s="304" t="s">
        <v>47</v>
      </c>
      <c r="I39" s="305"/>
      <c r="J39" s="305"/>
      <c r="K39" s="306"/>
      <c r="L39" s="310" t="s">
        <v>45</v>
      </c>
      <c r="O39"/>
      <c r="P39"/>
    </row>
    <row r="40" spans="1:16" ht="13.5" thickBot="1">
      <c r="A40" s="320"/>
      <c r="B40" s="321"/>
      <c r="C40" s="311"/>
      <c r="D40" s="320"/>
      <c r="E40" s="321"/>
      <c r="F40" s="321"/>
      <c r="G40" s="311"/>
      <c r="H40" s="307"/>
      <c r="I40" s="308"/>
      <c r="J40" s="308"/>
      <c r="K40" s="309"/>
      <c r="L40" s="311"/>
      <c r="O40"/>
      <c r="P40"/>
    </row>
    <row r="41" spans="1:16" ht="12.75">
      <c r="A41" s="451" t="s">
        <v>116</v>
      </c>
      <c r="B41" s="452"/>
      <c r="C41" s="77">
        <v>97</v>
      </c>
      <c r="D41" s="314" t="s">
        <v>117</v>
      </c>
      <c r="E41" s="315"/>
      <c r="F41" s="315"/>
      <c r="G41" s="78">
        <v>140</v>
      </c>
      <c r="H41" s="316" t="s">
        <v>118</v>
      </c>
      <c r="I41" s="317"/>
      <c r="J41" s="317"/>
      <c r="K41" s="317"/>
      <c r="L41" s="79">
        <v>144</v>
      </c>
      <c r="O41"/>
      <c r="P41"/>
    </row>
    <row r="42" spans="1:16" ht="12.75">
      <c r="A42" s="322" t="s">
        <v>119</v>
      </c>
      <c r="B42" s="323"/>
      <c r="C42" s="80">
        <v>96</v>
      </c>
      <c r="D42" s="314" t="s">
        <v>119</v>
      </c>
      <c r="E42" s="315"/>
      <c r="F42" s="315"/>
      <c r="G42" s="81">
        <v>96</v>
      </c>
      <c r="H42" s="316" t="s">
        <v>120</v>
      </c>
      <c r="I42" s="317"/>
      <c r="J42" s="317"/>
      <c r="K42" s="317"/>
      <c r="L42" s="79">
        <v>150</v>
      </c>
      <c r="O42"/>
      <c r="P42"/>
    </row>
    <row r="43" spans="1:16" ht="12.75">
      <c r="A43" s="322"/>
      <c r="B43" s="323"/>
      <c r="C43" s="80"/>
      <c r="D43" s="314" t="s">
        <v>121</v>
      </c>
      <c r="E43" s="315"/>
      <c r="F43" s="315"/>
      <c r="G43" s="81">
        <v>65</v>
      </c>
      <c r="H43" s="316"/>
      <c r="I43" s="317"/>
      <c r="J43" s="317"/>
      <c r="K43" s="317"/>
      <c r="L43" s="79"/>
      <c r="O43"/>
      <c r="P43"/>
    </row>
    <row r="44" spans="1:16" ht="12.75">
      <c r="A44" s="324"/>
      <c r="B44" s="325"/>
      <c r="C44" s="83"/>
      <c r="D44" s="324" t="s">
        <v>122</v>
      </c>
      <c r="E44" s="326"/>
      <c r="F44" s="325"/>
      <c r="G44" s="84">
        <v>115</v>
      </c>
      <c r="H44" s="327"/>
      <c r="I44" s="328"/>
      <c r="J44" s="328"/>
      <c r="K44" s="329"/>
      <c r="L44" s="79"/>
      <c r="O44"/>
      <c r="P44"/>
    </row>
    <row r="45" spans="1:16" ht="12.75">
      <c r="A45" s="324"/>
      <c r="B45" s="325"/>
      <c r="C45" s="83"/>
      <c r="D45" s="324" t="s">
        <v>123</v>
      </c>
      <c r="E45" s="326"/>
      <c r="F45" s="325"/>
      <c r="G45" s="84">
        <v>248</v>
      </c>
      <c r="H45" s="327"/>
      <c r="I45" s="328"/>
      <c r="J45" s="328"/>
      <c r="K45" s="329"/>
      <c r="L45" s="79"/>
      <c r="O45"/>
      <c r="P45"/>
    </row>
    <row r="46" spans="1:16" ht="12.75">
      <c r="A46" s="324"/>
      <c r="B46" s="325"/>
      <c r="C46" s="83"/>
      <c r="D46" s="324" t="s">
        <v>124</v>
      </c>
      <c r="E46" s="326"/>
      <c r="F46" s="325"/>
      <c r="G46" s="84">
        <v>499</v>
      </c>
      <c r="H46" s="327"/>
      <c r="I46" s="328"/>
      <c r="J46" s="328"/>
      <c r="K46" s="329"/>
      <c r="L46" s="79"/>
      <c r="O46"/>
      <c r="P46"/>
    </row>
    <row r="47" spans="1:16" ht="13.5" thickBot="1">
      <c r="A47" s="330"/>
      <c r="B47" s="331"/>
      <c r="C47" s="83"/>
      <c r="D47" s="332"/>
      <c r="E47" s="333"/>
      <c r="F47" s="333"/>
      <c r="G47" s="84"/>
      <c r="H47" s="316"/>
      <c r="I47" s="317"/>
      <c r="J47" s="317"/>
      <c r="K47" s="317"/>
      <c r="L47" s="79"/>
      <c r="O47"/>
      <c r="P47"/>
    </row>
    <row r="48" spans="1:16" ht="13.5" thickBot="1">
      <c r="A48" s="334"/>
      <c r="B48" s="335"/>
      <c r="C48" s="85">
        <f>SUM(C41:C47)</f>
        <v>193</v>
      </c>
      <c r="D48" s="336" t="s">
        <v>8</v>
      </c>
      <c r="E48" s="337"/>
      <c r="F48" s="337"/>
      <c r="G48" s="85">
        <f>SUM(G41:G42)</f>
        <v>236</v>
      </c>
      <c r="H48" s="338" t="s">
        <v>8</v>
      </c>
      <c r="I48" s="339"/>
      <c r="J48" s="339"/>
      <c r="K48" s="339"/>
      <c r="L48" s="85">
        <f>SUM(L41:L42)</f>
        <v>294</v>
      </c>
      <c r="M48" s="86"/>
      <c r="N48" s="86"/>
      <c r="O48"/>
      <c r="P48"/>
    </row>
    <row r="49" spans="1:16" s="1" customFormat="1" ht="13.5" customHeight="1" thickBot="1">
      <c r="A49" s="87"/>
      <c r="B49" s="8"/>
      <c r="C49" s="8"/>
      <c r="D49" s="8"/>
      <c r="E49" s="8"/>
      <c r="F49" s="8"/>
      <c r="G49" s="8"/>
      <c r="H49" s="9"/>
      <c r="I49" s="5"/>
      <c r="J49" s="5"/>
      <c r="K49" s="5"/>
      <c r="L49" s="5"/>
      <c r="M49" s="5"/>
      <c r="N49" s="5"/>
      <c r="O49" s="5"/>
      <c r="P49" s="5"/>
    </row>
    <row r="50" spans="1:16" ht="12.75">
      <c r="A50" s="318" t="s">
        <v>50</v>
      </c>
      <c r="B50" s="319"/>
      <c r="C50" s="310" t="s">
        <v>45</v>
      </c>
      <c r="D50" s="340" t="s">
        <v>51</v>
      </c>
      <c r="E50" s="319"/>
      <c r="F50" s="319"/>
      <c r="G50" s="341" t="s">
        <v>45</v>
      </c>
      <c r="H50" s="304" t="s">
        <v>52</v>
      </c>
      <c r="I50" s="305"/>
      <c r="J50" s="305"/>
      <c r="K50" s="306"/>
      <c r="L50" s="310" t="s">
        <v>45</v>
      </c>
      <c r="O50"/>
      <c r="P50"/>
    </row>
    <row r="51" spans="1:16" ht="13.5" thickBot="1">
      <c r="A51" s="320"/>
      <c r="B51" s="321"/>
      <c r="C51" s="311"/>
      <c r="D51" s="321"/>
      <c r="E51" s="321"/>
      <c r="F51" s="321"/>
      <c r="G51" s="342"/>
      <c r="H51" s="307"/>
      <c r="I51" s="308"/>
      <c r="J51" s="308"/>
      <c r="K51" s="309"/>
      <c r="L51" s="311"/>
      <c r="O51"/>
      <c r="P51"/>
    </row>
    <row r="52" spans="1:16" ht="12.75">
      <c r="A52" s="312" t="s">
        <v>125</v>
      </c>
      <c r="B52" s="343"/>
      <c r="C52" s="77">
        <v>192</v>
      </c>
      <c r="D52" s="442" t="s">
        <v>126</v>
      </c>
      <c r="E52" s="315"/>
      <c r="F52" s="315"/>
      <c r="G52" s="88">
        <v>40</v>
      </c>
      <c r="H52" s="346" t="s">
        <v>127</v>
      </c>
      <c r="I52" s="347"/>
      <c r="J52" s="347"/>
      <c r="K52" s="347"/>
      <c r="L52" s="193">
        <v>100</v>
      </c>
      <c r="O52"/>
      <c r="P52"/>
    </row>
    <row r="53" spans="1:16" ht="13.5" customHeight="1">
      <c r="A53" s="322" t="s">
        <v>128</v>
      </c>
      <c r="B53" s="348"/>
      <c r="C53" s="80">
        <v>40</v>
      </c>
      <c r="D53" s="355" t="s">
        <v>129</v>
      </c>
      <c r="E53" s="323"/>
      <c r="F53" s="323"/>
      <c r="G53" s="90">
        <v>40</v>
      </c>
      <c r="H53" s="349" t="s">
        <v>130</v>
      </c>
      <c r="I53" s="350"/>
      <c r="J53" s="350"/>
      <c r="K53" s="350"/>
      <c r="L53" s="91">
        <v>100</v>
      </c>
      <c r="O53"/>
      <c r="P53"/>
    </row>
    <row r="54" spans="1:16" ht="13.5" customHeight="1">
      <c r="A54" s="322" t="s">
        <v>131</v>
      </c>
      <c r="B54" s="351"/>
      <c r="C54" s="80">
        <v>35</v>
      </c>
      <c r="D54" s="355" t="s">
        <v>132</v>
      </c>
      <c r="E54" s="323"/>
      <c r="F54" s="323"/>
      <c r="G54" s="90">
        <v>30</v>
      </c>
      <c r="H54" s="327" t="s">
        <v>133</v>
      </c>
      <c r="I54" s="328"/>
      <c r="J54" s="328"/>
      <c r="K54" s="329"/>
      <c r="L54" s="91">
        <v>198</v>
      </c>
      <c r="O54"/>
      <c r="P54"/>
    </row>
    <row r="55" spans="1:16" ht="13.5" customHeight="1">
      <c r="A55" s="322" t="s">
        <v>134</v>
      </c>
      <c r="B55" s="351"/>
      <c r="C55" s="80">
        <v>90</v>
      </c>
      <c r="D55" s="355" t="s">
        <v>135</v>
      </c>
      <c r="E55" s="323"/>
      <c r="F55" s="323"/>
      <c r="G55" s="90">
        <v>50</v>
      </c>
      <c r="H55" s="327"/>
      <c r="I55" s="328"/>
      <c r="J55" s="328"/>
      <c r="K55" s="329"/>
      <c r="L55" s="91"/>
      <c r="O55"/>
      <c r="P55"/>
    </row>
    <row r="56" spans="1:16" ht="13.5" customHeight="1">
      <c r="A56" s="324" t="s">
        <v>136</v>
      </c>
      <c r="B56" s="326"/>
      <c r="C56" s="83">
        <v>40</v>
      </c>
      <c r="D56" s="354" t="s">
        <v>137</v>
      </c>
      <c r="E56" s="354"/>
      <c r="F56" s="355"/>
      <c r="G56" s="217">
        <v>146</v>
      </c>
      <c r="H56" s="327"/>
      <c r="I56" s="328"/>
      <c r="J56" s="328"/>
      <c r="K56" s="329"/>
      <c r="L56" s="95"/>
      <c r="O56"/>
      <c r="P56"/>
    </row>
    <row r="57" spans="1:16" ht="13.5" customHeight="1">
      <c r="A57" s="322"/>
      <c r="B57" s="351"/>
      <c r="C57" s="83"/>
      <c r="D57" s="354" t="s">
        <v>138</v>
      </c>
      <c r="E57" s="354"/>
      <c r="F57" s="355"/>
      <c r="G57" s="217">
        <v>44</v>
      </c>
      <c r="H57" s="327"/>
      <c r="I57" s="328"/>
      <c r="J57" s="328"/>
      <c r="K57" s="329"/>
      <c r="L57" s="95"/>
      <c r="O57"/>
      <c r="P57"/>
    </row>
    <row r="58" spans="1:16" ht="13.5" customHeight="1">
      <c r="A58" s="323"/>
      <c r="B58" s="351"/>
      <c r="C58" s="80"/>
      <c r="D58" s="355" t="s">
        <v>139</v>
      </c>
      <c r="E58" s="323"/>
      <c r="F58" s="323"/>
      <c r="G58" s="90">
        <v>39</v>
      </c>
      <c r="H58" s="327"/>
      <c r="I58" s="328"/>
      <c r="J58" s="328"/>
      <c r="K58" s="329"/>
      <c r="L58" s="91"/>
      <c r="O58"/>
      <c r="P58"/>
    </row>
    <row r="59" spans="1:16" ht="13.5" thickBot="1">
      <c r="A59" s="360"/>
      <c r="B59" s="361"/>
      <c r="C59" s="96"/>
      <c r="D59" s="443" t="s">
        <v>140</v>
      </c>
      <c r="E59" s="362"/>
      <c r="F59" s="362"/>
      <c r="G59" s="97">
        <v>24</v>
      </c>
      <c r="H59" s="363"/>
      <c r="I59" s="364"/>
      <c r="J59" s="364"/>
      <c r="K59" s="364"/>
      <c r="L59" s="98"/>
      <c r="O59"/>
      <c r="P59"/>
    </row>
    <row r="60" spans="1:16" ht="13.5" thickBot="1">
      <c r="A60" s="334" t="s">
        <v>8</v>
      </c>
      <c r="B60" s="365"/>
      <c r="C60" s="99">
        <f>SUM(C52:C59)</f>
        <v>397</v>
      </c>
      <c r="D60" s="335" t="s">
        <v>8</v>
      </c>
      <c r="E60" s="367"/>
      <c r="F60" s="367"/>
      <c r="G60" s="99">
        <f>SUM(G52:G59)</f>
        <v>413</v>
      </c>
      <c r="H60" s="338" t="s">
        <v>8</v>
      </c>
      <c r="I60" s="339"/>
      <c r="J60" s="339"/>
      <c r="K60" s="339"/>
      <c r="L60" s="85">
        <f>SUM(L52:L59)</f>
        <v>398</v>
      </c>
      <c r="M60" s="86"/>
      <c r="N60" s="86"/>
      <c r="O60"/>
      <c r="P60"/>
    </row>
    <row r="61" spans="1:14" s="1" customFormat="1" ht="12.75">
      <c r="A61" s="100"/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</row>
    <row r="62" spans="1:14" s="1" customFormat="1" ht="13.5" thickBot="1">
      <c r="A62" s="100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200" t="s">
        <v>475</v>
      </c>
      <c r="M62" s="100"/>
      <c r="N62" s="100"/>
    </row>
    <row r="63" spans="1:14" s="1" customFormat="1" ht="26.25" customHeight="1" thickBot="1">
      <c r="A63" s="368" t="s">
        <v>469</v>
      </c>
      <c r="B63" s="369"/>
      <c r="C63" s="369"/>
      <c r="D63" s="369"/>
      <c r="E63" s="370"/>
      <c r="F63" s="371" t="s">
        <v>468</v>
      </c>
      <c r="G63" s="372"/>
      <c r="H63" s="372"/>
      <c r="I63" s="372"/>
      <c r="J63" s="372"/>
      <c r="K63" s="372"/>
      <c r="L63" s="373"/>
      <c r="M63" s="100"/>
      <c r="N63" s="100"/>
    </row>
    <row r="64" spans="1:14" s="1" customFormat="1" ht="14.25" customHeight="1" thickBot="1">
      <c r="A64" s="181" t="s">
        <v>97</v>
      </c>
      <c r="B64" s="182" t="s">
        <v>466</v>
      </c>
      <c r="C64" s="294" t="s">
        <v>98</v>
      </c>
      <c r="D64" s="294"/>
      <c r="E64" s="183" t="s">
        <v>467</v>
      </c>
      <c r="F64" s="295" t="s">
        <v>97</v>
      </c>
      <c r="G64" s="296"/>
      <c r="H64" s="182" t="s">
        <v>466</v>
      </c>
      <c r="I64" s="294" t="s">
        <v>98</v>
      </c>
      <c r="J64" s="294"/>
      <c r="K64" s="294"/>
      <c r="L64" s="184" t="s">
        <v>467</v>
      </c>
      <c r="M64" s="100"/>
      <c r="N64" s="100"/>
    </row>
    <row r="65" spans="1:14" s="1" customFormat="1" ht="12.75">
      <c r="A65" s="185" t="s">
        <v>473</v>
      </c>
      <c r="B65" s="179">
        <v>89</v>
      </c>
      <c r="C65" s="286" t="s">
        <v>482</v>
      </c>
      <c r="D65" s="286"/>
      <c r="E65" s="186">
        <v>0</v>
      </c>
      <c r="F65" s="284" t="s">
        <v>473</v>
      </c>
      <c r="G65" s="285"/>
      <c r="H65" s="179">
        <v>97</v>
      </c>
      <c r="I65" s="286" t="s">
        <v>482</v>
      </c>
      <c r="J65" s="285"/>
      <c r="K65" s="285"/>
      <c r="L65" s="186">
        <v>0</v>
      </c>
      <c r="M65" s="100"/>
      <c r="N65" s="100"/>
    </row>
    <row r="66" spans="1:14" s="1" customFormat="1" ht="12.75">
      <c r="A66" s="187" t="s">
        <v>471</v>
      </c>
      <c r="B66" s="180">
        <v>8</v>
      </c>
      <c r="C66" s="289" t="s">
        <v>472</v>
      </c>
      <c r="D66" s="289"/>
      <c r="E66" s="188">
        <v>0</v>
      </c>
      <c r="F66" s="291" t="s">
        <v>474</v>
      </c>
      <c r="G66" s="290"/>
      <c r="H66" s="180">
        <v>20</v>
      </c>
      <c r="I66" s="289"/>
      <c r="J66" s="290"/>
      <c r="K66" s="290"/>
      <c r="L66" s="188"/>
      <c r="M66" s="100"/>
      <c r="N66" s="100"/>
    </row>
    <row r="67" spans="1:14" s="1" customFormat="1" ht="12.75">
      <c r="A67" s="187" t="s">
        <v>472</v>
      </c>
      <c r="B67" s="180">
        <v>0</v>
      </c>
      <c r="C67" s="289"/>
      <c r="D67" s="289"/>
      <c r="E67" s="188"/>
      <c r="F67" s="291"/>
      <c r="G67" s="290"/>
      <c r="H67" s="180"/>
      <c r="I67" s="289"/>
      <c r="J67" s="290"/>
      <c r="K67" s="290"/>
      <c r="L67" s="188"/>
      <c r="M67" s="100"/>
      <c r="N67" s="100"/>
    </row>
    <row r="68" spans="1:14" s="1" customFormat="1" ht="13.5" thickBot="1">
      <c r="A68" s="196"/>
      <c r="B68" s="195"/>
      <c r="C68" s="297"/>
      <c r="D68" s="297"/>
      <c r="E68" s="197"/>
      <c r="F68" s="423"/>
      <c r="G68" s="424"/>
      <c r="H68" s="195"/>
      <c r="I68" s="297"/>
      <c r="J68" s="424"/>
      <c r="K68" s="424"/>
      <c r="L68" s="197"/>
      <c r="M68" s="100"/>
      <c r="N68" s="100"/>
    </row>
    <row r="69" spans="1:14" s="1" customFormat="1" ht="13.5" thickBot="1">
      <c r="A69" s="241" t="s">
        <v>8</v>
      </c>
      <c r="B69" s="242">
        <f>SUM(B65:B68)</f>
        <v>97</v>
      </c>
      <c r="C69" s="283" t="s">
        <v>8</v>
      </c>
      <c r="D69" s="283"/>
      <c r="E69" s="199">
        <f>SUM(E65:E68)</f>
        <v>0</v>
      </c>
      <c r="F69" s="444" t="s">
        <v>8</v>
      </c>
      <c r="G69" s="428"/>
      <c r="H69" s="194">
        <f>SUM(H65:H68)</f>
        <v>117</v>
      </c>
      <c r="I69" s="283" t="s">
        <v>8</v>
      </c>
      <c r="J69" s="428"/>
      <c r="K69" s="428"/>
      <c r="L69" s="199">
        <f>SUM(L65:L68)</f>
        <v>0</v>
      </c>
      <c r="M69" s="100"/>
      <c r="N69" s="100"/>
    </row>
    <row r="70" spans="1:14" s="1" customFormat="1" ht="13.5" thickBot="1">
      <c r="A70" s="243" t="s">
        <v>487</v>
      </c>
      <c r="B70" s="244">
        <f>B69-E69</f>
        <v>97</v>
      </c>
      <c r="C70" s="100"/>
      <c r="D70" s="100"/>
      <c r="E70" s="100"/>
      <c r="F70" s="287" t="s">
        <v>487</v>
      </c>
      <c r="G70" s="288"/>
      <c r="H70" s="245">
        <f>H69-L69</f>
        <v>117</v>
      </c>
      <c r="I70" s="100"/>
      <c r="J70" s="100"/>
      <c r="K70" s="100"/>
      <c r="L70" s="100"/>
      <c r="M70" s="100"/>
      <c r="N70" s="100"/>
    </row>
    <row r="73" spans="1:14" s="1" customFormat="1" ht="13.5" thickBot="1">
      <c r="A73" s="100"/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</row>
    <row r="74" spans="1:16" ht="12.75">
      <c r="A74" s="387" t="s">
        <v>87</v>
      </c>
      <c r="B74" s="389" t="s">
        <v>88</v>
      </c>
      <c r="C74" s="436" t="s">
        <v>478</v>
      </c>
      <c r="D74" s="437"/>
      <c r="E74" s="437"/>
      <c r="F74" s="437"/>
      <c r="G74" s="437"/>
      <c r="H74" s="437"/>
      <c r="I74" s="438"/>
      <c r="J74" s="416" t="s">
        <v>89</v>
      </c>
      <c r="K74" s="214"/>
      <c r="L74" s="432" t="s">
        <v>61</v>
      </c>
      <c r="M74" s="433"/>
      <c r="N74" s="358">
        <v>2003</v>
      </c>
      <c r="O74" s="421">
        <v>2004</v>
      </c>
      <c r="P74"/>
    </row>
    <row r="75" spans="1:16" ht="13.5" thickBot="1">
      <c r="A75" s="388"/>
      <c r="B75" s="390"/>
      <c r="C75" s="419" t="s">
        <v>90</v>
      </c>
      <c r="D75" s="439" t="s">
        <v>91</v>
      </c>
      <c r="E75" s="440"/>
      <c r="F75" s="440"/>
      <c r="G75" s="440"/>
      <c r="H75" s="440"/>
      <c r="I75" s="441"/>
      <c r="J75" s="417"/>
      <c r="K75" s="215"/>
      <c r="L75" s="434"/>
      <c r="M75" s="435"/>
      <c r="N75" s="359"/>
      <c r="O75" s="422"/>
      <c r="P75"/>
    </row>
    <row r="76" spans="1:16" ht="13.5" thickBot="1">
      <c r="A76" s="320"/>
      <c r="B76" s="391"/>
      <c r="C76" s="420"/>
      <c r="D76" s="131">
        <v>1</v>
      </c>
      <c r="E76" s="131">
        <v>2</v>
      </c>
      <c r="F76" s="131">
        <v>3</v>
      </c>
      <c r="G76" s="131">
        <v>4</v>
      </c>
      <c r="H76" s="131">
        <v>5</v>
      </c>
      <c r="I76" s="211">
        <v>6</v>
      </c>
      <c r="J76" s="418"/>
      <c r="K76" s="216"/>
      <c r="L76" s="212" t="s">
        <v>62</v>
      </c>
      <c r="M76" s="213"/>
      <c r="N76" s="201">
        <v>0</v>
      </c>
      <c r="O76" s="202">
        <v>0</v>
      </c>
      <c r="P76"/>
    </row>
    <row r="77" spans="1:16" ht="13.5" thickBot="1">
      <c r="A77" s="132">
        <v>18500</v>
      </c>
      <c r="B77" s="133">
        <v>3124</v>
      </c>
      <c r="C77" s="207">
        <f>SUM(D77:I77)</f>
        <v>419.048</v>
      </c>
      <c r="D77" s="209">
        <v>112.889</v>
      </c>
      <c r="E77" s="209">
        <v>148.932</v>
      </c>
      <c r="F77" s="209">
        <v>0</v>
      </c>
      <c r="G77" s="209">
        <v>0</v>
      </c>
      <c r="H77" s="207">
        <v>60.232</v>
      </c>
      <c r="I77" s="255">
        <v>96.995</v>
      </c>
      <c r="J77" s="134">
        <f>SUM(A77-B77-C77)</f>
        <v>14956.952</v>
      </c>
      <c r="K77" s="216"/>
      <c r="L77" s="412" t="s">
        <v>63</v>
      </c>
      <c r="M77" s="413"/>
      <c r="N77" s="103">
        <v>0</v>
      </c>
      <c r="O77" s="104">
        <v>0</v>
      </c>
      <c r="P77"/>
    </row>
    <row r="78" spans="1:15" s="1" customFormat="1" ht="13.5" thickBot="1">
      <c r="A78" s="101"/>
      <c r="B78" s="102"/>
      <c r="C78" s="102"/>
      <c r="D78" s="102"/>
      <c r="E78" s="2"/>
      <c r="F78" s="7"/>
      <c r="G78" s="7"/>
      <c r="H78" s="101"/>
      <c r="I78" s="102"/>
      <c r="J78" s="102"/>
      <c r="K78" s="102"/>
      <c r="L78" s="414" t="s">
        <v>479</v>
      </c>
      <c r="M78" s="415"/>
      <c r="N78" s="203">
        <v>0</v>
      </c>
      <c r="O78" s="204">
        <v>0</v>
      </c>
    </row>
    <row r="79" spans="1:12" s="1" customFormat="1" ht="13.5" thickBot="1">
      <c r="A79" s="101"/>
      <c r="B79" s="102"/>
      <c r="C79" s="102"/>
      <c r="D79" s="102"/>
      <c r="E79" s="2"/>
      <c r="F79" s="7"/>
      <c r="G79" s="7"/>
      <c r="H79" s="101"/>
      <c r="I79" s="102"/>
      <c r="J79" s="102"/>
      <c r="K79" s="102"/>
      <c r="L79" s="2"/>
    </row>
    <row r="80" spans="1:12" s="1" customFormat="1" ht="12.75" customHeight="1">
      <c r="A80" s="404" t="s">
        <v>222</v>
      </c>
      <c r="B80" s="406" t="s">
        <v>92</v>
      </c>
      <c r="C80" s="408" t="s">
        <v>93</v>
      </c>
      <c r="D80" s="409"/>
      <c r="E80" s="409"/>
      <c r="F80" s="400"/>
      <c r="G80" s="410" t="s">
        <v>94</v>
      </c>
      <c r="H80" s="392" t="s">
        <v>95</v>
      </c>
      <c r="I80" s="298" t="s">
        <v>224</v>
      </c>
      <c r="J80" s="356"/>
      <c r="K80" s="356"/>
      <c r="L80" s="357"/>
    </row>
    <row r="81" spans="1:12" s="1" customFormat="1" ht="18.75" thickBot="1">
      <c r="A81" s="405"/>
      <c r="B81" s="407"/>
      <c r="C81" s="135" t="s">
        <v>96</v>
      </c>
      <c r="D81" s="136" t="s">
        <v>97</v>
      </c>
      <c r="E81" s="136" t="s">
        <v>98</v>
      </c>
      <c r="F81" s="137" t="s">
        <v>99</v>
      </c>
      <c r="G81" s="411"/>
      <c r="H81" s="393"/>
      <c r="I81" s="170" t="s">
        <v>100</v>
      </c>
      <c r="J81" s="136" t="s">
        <v>97</v>
      </c>
      <c r="K81" s="136" t="s">
        <v>98</v>
      </c>
      <c r="L81" s="137" t="s">
        <v>225</v>
      </c>
    </row>
    <row r="82" spans="1:12" s="1" customFormat="1" ht="12.75">
      <c r="A82" s="138" t="s">
        <v>101</v>
      </c>
      <c r="B82" s="139">
        <v>1542.6</v>
      </c>
      <c r="C82" s="140" t="s">
        <v>102</v>
      </c>
      <c r="D82" s="141" t="s">
        <v>102</v>
      </c>
      <c r="E82" s="141" t="s">
        <v>102</v>
      </c>
      <c r="F82" s="142" t="s">
        <v>102</v>
      </c>
      <c r="G82" s="143">
        <v>1014.19</v>
      </c>
      <c r="H82" s="144" t="s">
        <v>102</v>
      </c>
      <c r="I82" s="141" t="s">
        <v>102</v>
      </c>
      <c r="J82" s="141" t="s">
        <v>102</v>
      </c>
      <c r="K82" s="141" t="s">
        <v>102</v>
      </c>
      <c r="L82" s="142" t="s">
        <v>102</v>
      </c>
    </row>
    <row r="83" spans="1:12" s="1" customFormat="1" ht="12.75">
      <c r="A83" s="145" t="s">
        <v>103</v>
      </c>
      <c r="B83" s="146"/>
      <c r="C83" s="147">
        <v>8</v>
      </c>
      <c r="D83" s="148">
        <v>0</v>
      </c>
      <c r="E83" s="148">
        <v>0</v>
      </c>
      <c r="F83" s="149">
        <v>8</v>
      </c>
      <c r="G83" s="150"/>
      <c r="H83" s="151">
        <f>+G83-F83</f>
        <v>-8</v>
      </c>
      <c r="I83" s="148">
        <v>8</v>
      </c>
      <c r="J83" s="148">
        <v>5</v>
      </c>
      <c r="K83" s="148">
        <v>0</v>
      </c>
      <c r="L83" s="149">
        <v>13</v>
      </c>
    </row>
    <row r="84" spans="1:12" s="1" customFormat="1" ht="12.75">
      <c r="A84" s="145" t="s">
        <v>104</v>
      </c>
      <c r="B84" s="146"/>
      <c r="C84" s="147">
        <v>88.882</v>
      </c>
      <c r="D84" s="148">
        <v>8.253</v>
      </c>
      <c r="E84" s="148">
        <v>0</v>
      </c>
      <c r="F84" s="149">
        <f>+C84+D84-E84</f>
        <v>97.135</v>
      </c>
      <c r="G84" s="150"/>
      <c r="H84" s="151">
        <f>+G84-F84</f>
        <v>-97.135</v>
      </c>
      <c r="I84" s="148">
        <v>97.135</v>
      </c>
      <c r="J84" s="148">
        <v>20</v>
      </c>
      <c r="K84" s="148">
        <v>0</v>
      </c>
      <c r="L84" s="149">
        <f>+I84+J84-K84</f>
        <v>117.135</v>
      </c>
    </row>
    <row r="85" spans="1:12" s="1" customFormat="1" ht="12.75">
      <c r="A85" s="145" t="s">
        <v>223</v>
      </c>
      <c r="B85" s="146"/>
      <c r="C85" s="147">
        <v>558</v>
      </c>
      <c r="D85" s="148">
        <v>637</v>
      </c>
      <c r="E85" s="148">
        <v>1163</v>
      </c>
      <c r="F85" s="149">
        <f>+C85+D85-E85</f>
        <v>32</v>
      </c>
      <c r="G85" s="150"/>
      <c r="H85" s="151">
        <f>+G85-F85</f>
        <v>-32</v>
      </c>
      <c r="I85" s="153">
        <v>32</v>
      </c>
      <c r="J85" s="153">
        <v>419</v>
      </c>
      <c r="K85" s="153">
        <v>294</v>
      </c>
      <c r="L85" s="149">
        <f>+I85+J85-K85</f>
        <v>157</v>
      </c>
    </row>
    <row r="86" spans="1:12" s="1" customFormat="1" ht="12.75">
      <c r="A86" s="145" t="s">
        <v>105</v>
      </c>
      <c r="B86" s="146">
        <v>1542.6</v>
      </c>
      <c r="C86" s="171" t="s">
        <v>102</v>
      </c>
      <c r="D86" s="141" t="s">
        <v>102</v>
      </c>
      <c r="E86" s="172" t="s">
        <v>102</v>
      </c>
      <c r="F86" s="173" t="s">
        <v>102</v>
      </c>
      <c r="G86" s="150">
        <v>1014.19</v>
      </c>
      <c r="H86" s="152">
        <v>0</v>
      </c>
      <c r="I86" s="141" t="s">
        <v>102</v>
      </c>
      <c r="J86" s="141" t="s">
        <v>102</v>
      </c>
      <c r="K86" s="141" t="s">
        <v>102</v>
      </c>
      <c r="L86" s="174">
        <v>0</v>
      </c>
    </row>
    <row r="87" spans="1:12" s="1" customFormat="1" ht="13.5" thickBot="1">
      <c r="A87" s="154" t="s">
        <v>106</v>
      </c>
      <c r="B87" s="155">
        <v>30.95</v>
      </c>
      <c r="C87" s="156">
        <v>48</v>
      </c>
      <c r="D87" s="157">
        <v>116</v>
      </c>
      <c r="E87" s="157">
        <v>131</v>
      </c>
      <c r="F87" s="158">
        <f>+C87+D87-E87</f>
        <v>33</v>
      </c>
      <c r="G87" s="159">
        <v>26.56</v>
      </c>
      <c r="H87" s="160">
        <f>+G87-F87</f>
        <v>-6.440000000000001</v>
      </c>
      <c r="I87" s="157">
        <v>33</v>
      </c>
      <c r="J87" s="157">
        <v>115</v>
      </c>
      <c r="K87" s="157">
        <v>137</v>
      </c>
      <c r="L87" s="158">
        <f>+I87+J87-K87</f>
        <v>11</v>
      </c>
    </row>
    <row r="88" spans="1:12" s="1" customFormat="1" ht="12.75">
      <c r="A88" s="101"/>
      <c r="B88" s="102"/>
      <c r="C88" s="102"/>
      <c r="D88" s="102"/>
      <c r="E88" s="2"/>
      <c r="F88" s="7"/>
      <c r="G88" s="7"/>
      <c r="H88" s="101"/>
      <c r="I88" s="102"/>
      <c r="J88" s="102"/>
      <c r="K88" s="102"/>
      <c r="L88" s="2"/>
    </row>
    <row r="89" spans="1:12" s="1" customFormat="1" ht="12.75">
      <c r="A89" s="101"/>
      <c r="B89" s="102"/>
      <c r="C89" s="102"/>
      <c r="D89" s="102"/>
      <c r="E89" s="2"/>
      <c r="F89" s="7"/>
      <c r="G89" s="7"/>
      <c r="H89" s="101"/>
      <c r="I89" s="102"/>
      <c r="J89" s="102"/>
      <c r="K89" s="102"/>
      <c r="L89" s="2"/>
    </row>
    <row r="90" ht="13.5" thickBot="1"/>
    <row r="91" spans="1:12" ht="12.75">
      <c r="A91" s="401" t="s">
        <v>107</v>
      </c>
      <c r="B91" s="341" t="s">
        <v>8</v>
      </c>
      <c r="C91" s="341" t="s">
        <v>108</v>
      </c>
      <c r="D91" s="383"/>
      <c r="E91" s="383"/>
      <c r="F91" s="383"/>
      <c r="G91" s="383"/>
      <c r="H91" s="384"/>
      <c r="I91" s="105"/>
      <c r="J91" s="374" t="s">
        <v>64</v>
      </c>
      <c r="K91" s="319"/>
      <c r="L91" s="375"/>
    </row>
    <row r="92" spans="1:12" ht="13.5" thickBot="1">
      <c r="A92" s="402"/>
      <c r="B92" s="403"/>
      <c r="C92" s="161" t="s">
        <v>109</v>
      </c>
      <c r="D92" s="162" t="s">
        <v>110</v>
      </c>
      <c r="E92" s="162" t="s">
        <v>111</v>
      </c>
      <c r="F92" s="162" t="s">
        <v>112</v>
      </c>
      <c r="G92" s="163" t="s">
        <v>113</v>
      </c>
      <c r="H92" s="164" t="s">
        <v>90</v>
      </c>
      <c r="I92" s="105"/>
      <c r="J92" s="106"/>
      <c r="K92" s="107" t="s">
        <v>65</v>
      </c>
      <c r="L92" s="108" t="s">
        <v>66</v>
      </c>
    </row>
    <row r="93" spans="1:12" ht="12.75">
      <c r="A93" s="165" t="s">
        <v>114</v>
      </c>
      <c r="B93" s="146">
        <v>0</v>
      </c>
      <c r="C93" s="148"/>
      <c r="D93" s="148"/>
      <c r="E93" s="148"/>
      <c r="F93" s="148"/>
      <c r="G93" s="146"/>
      <c r="H93" s="149">
        <f>SUM(C93:G93)</f>
        <v>0</v>
      </c>
      <c r="I93" s="105"/>
      <c r="J93" s="109">
        <v>2004</v>
      </c>
      <c r="K93" s="110">
        <v>5820</v>
      </c>
      <c r="L93" s="111">
        <f>+G27</f>
        <v>5769.431</v>
      </c>
    </row>
    <row r="94" spans="1:12" ht="13.5" thickBot="1">
      <c r="A94" s="166" t="s">
        <v>115</v>
      </c>
      <c r="B94" s="155">
        <v>0</v>
      </c>
      <c r="C94" s="157"/>
      <c r="D94" s="157"/>
      <c r="E94" s="157"/>
      <c r="F94" s="157"/>
      <c r="G94" s="155"/>
      <c r="H94" s="158">
        <f>SUM(C94:G94)</f>
        <v>0</v>
      </c>
      <c r="I94" s="105"/>
      <c r="J94" s="112">
        <v>2005</v>
      </c>
      <c r="K94" s="113">
        <f>+L27</f>
        <v>5769.431</v>
      </c>
      <c r="L94" s="168" t="s">
        <v>221</v>
      </c>
    </row>
    <row r="95" ht="12.75" customHeight="1"/>
    <row r="96" ht="13.5" thickBot="1"/>
    <row r="97" spans="1:10" ht="21" customHeight="1">
      <c r="A97" s="376" t="s">
        <v>67</v>
      </c>
      <c r="B97" s="378" t="s">
        <v>68</v>
      </c>
      <c r="C97" s="379"/>
      <c r="D97" s="380"/>
      <c r="E97" s="378" t="s">
        <v>69</v>
      </c>
      <c r="F97" s="379"/>
      <c r="G97" s="381"/>
      <c r="H97" s="382" t="s">
        <v>70</v>
      </c>
      <c r="I97" s="379"/>
      <c r="J97" s="381"/>
    </row>
    <row r="98" spans="1:10" ht="12.75">
      <c r="A98" s="377"/>
      <c r="B98" s="115">
        <v>2003</v>
      </c>
      <c r="C98" s="115">
        <v>2004</v>
      </c>
      <c r="D98" s="115" t="s">
        <v>71</v>
      </c>
      <c r="E98" s="115">
        <v>2003</v>
      </c>
      <c r="F98" s="115">
        <v>2004</v>
      </c>
      <c r="G98" s="116" t="s">
        <v>71</v>
      </c>
      <c r="H98" s="117">
        <v>2003</v>
      </c>
      <c r="I98" s="115">
        <v>2004</v>
      </c>
      <c r="J98" s="116" t="s">
        <v>71</v>
      </c>
    </row>
    <row r="99" spans="1:10" ht="18.75">
      <c r="A99" s="118" t="s">
        <v>72</v>
      </c>
      <c r="B99" s="119">
        <v>3</v>
      </c>
      <c r="C99" s="119">
        <v>3</v>
      </c>
      <c r="D99" s="119">
        <f>+C99-B99</f>
        <v>0</v>
      </c>
      <c r="E99" s="119">
        <v>3</v>
      </c>
      <c r="F99" s="119">
        <v>3</v>
      </c>
      <c r="G99" s="120">
        <f>+F99-E99</f>
        <v>0</v>
      </c>
      <c r="H99" s="121">
        <v>16880</v>
      </c>
      <c r="I99" s="122">
        <v>16698</v>
      </c>
      <c r="J99" s="123">
        <f>+I99-H99</f>
        <v>-182</v>
      </c>
    </row>
    <row r="100" spans="1:10" ht="12.75">
      <c r="A100" s="118" t="s">
        <v>141</v>
      </c>
      <c r="B100" s="119">
        <v>15</v>
      </c>
      <c r="C100" s="119">
        <v>14</v>
      </c>
      <c r="D100" s="119">
        <f aca="true" t="shared" si="12" ref="D100:D109">+C100-B100</f>
        <v>-1</v>
      </c>
      <c r="E100" s="119">
        <v>15</v>
      </c>
      <c r="F100" s="119">
        <v>14</v>
      </c>
      <c r="G100" s="120">
        <f aca="true" t="shared" si="13" ref="G100:G109">+F100-E100</f>
        <v>-1</v>
      </c>
      <c r="H100" s="121">
        <v>18786</v>
      </c>
      <c r="I100" s="124">
        <v>18661</v>
      </c>
      <c r="J100" s="123">
        <f aca="true" t="shared" si="14" ref="J100:J109">+I100-H100</f>
        <v>-125</v>
      </c>
    </row>
    <row r="101" spans="1:10" ht="12.75">
      <c r="A101" s="118" t="s">
        <v>74</v>
      </c>
      <c r="B101" s="119"/>
      <c r="C101" s="119"/>
      <c r="D101" s="119">
        <f t="shared" si="12"/>
        <v>0</v>
      </c>
      <c r="E101" s="119"/>
      <c r="F101" s="119"/>
      <c r="G101" s="120">
        <f t="shared" si="13"/>
        <v>0</v>
      </c>
      <c r="H101" s="121"/>
      <c r="I101" s="124"/>
      <c r="J101" s="123">
        <f t="shared" si="14"/>
        <v>0</v>
      </c>
    </row>
    <row r="102" spans="1:10" ht="12.75">
      <c r="A102" s="118" t="s">
        <v>75</v>
      </c>
      <c r="B102" s="119">
        <v>2</v>
      </c>
      <c r="C102" s="119">
        <v>2</v>
      </c>
      <c r="D102" s="119">
        <f t="shared" si="12"/>
        <v>0</v>
      </c>
      <c r="E102" s="119">
        <v>2</v>
      </c>
      <c r="F102" s="119">
        <v>2</v>
      </c>
      <c r="G102" s="120">
        <f t="shared" si="13"/>
        <v>0</v>
      </c>
      <c r="H102" s="121">
        <v>11184</v>
      </c>
      <c r="I102" s="124">
        <v>15174</v>
      </c>
      <c r="J102" s="123">
        <f t="shared" si="14"/>
        <v>3990</v>
      </c>
    </row>
    <row r="103" spans="1:10" ht="12.75">
      <c r="A103" s="118" t="s">
        <v>142</v>
      </c>
      <c r="B103" s="119"/>
      <c r="C103" s="119"/>
      <c r="D103" s="119">
        <f t="shared" si="12"/>
        <v>0</v>
      </c>
      <c r="E103" s="119"/>
      <c r="F103" s="119"/>
      <c r="G103" s="120">
        <f t="shared" si="13"/>
        <v>0</v>
      </c>
      <c r="H103" s="121"/>
      <c r="I103" s="124"/>
      <c r="J103" s="123">
        <f t="shared" si="14"/>
        <v>0</v>
      </c>
    </row>
    <row r="104" spans="1:10" ht="12.75">
      <c r="A104" s="118" t="s">
        <v>77</v>
      </c>
      <c r="B104" s="119"/>
      <c r="C104" s="119"/>
      <c r="D104" s="119">
        <f t="shared" si="12"/>
        <v>0</v>
      </c>
      <c r="E104" s="119"/>
      <c r="F104" s="119"/>
      <c r="G104" s="120">
        <f t="shared" si="13"/>
        <v>0</v>
      </c>
      <c r="H104" s="121"/>
      <c r="I104" s="124"/>
      <c r="J104" s="123">
        <f t="shared" si="14"/>
        <v>0</v>
      </c>
    </row>
    <row r="105" spans="1:10" ht="12.75">
      <c r="A105" s="118" t="s">
        <v>78</v>
      </c>
      <c r="B105" s="119"/>
      <c r="C105" s="119"/>
      <c r="D105" s="119">
        <f t="shared" si="12"/>
        <v>0</v>
      </c>
      <c r="E105" s="119"/>
      <c r="F105" s="119"/>
      <c r="G105" s="120">
        <f t="shared" si="13"/>
        <v>0</v>
      </c>
      <c r="H105" s="121"/>
      <c r="I105" s="124"/>
      <c r="J105" s="123">
        <f t="shared" si="14"/>
        <v>0</v>
      </c>
    </row>
    <row r="106" spans="1:10" ht="12.75">
      <c r="A106" s="118" t="s">
        <v>79</v>
      </c>
      <c r="B106" s="119"/>
      <c r="C106" s="119">
        <v>1.3</v>
      </c>
      <c r="D106" s="119">
        <f t="shared" si="12"/>
        <v>1.3</v>
      </c>
      <c r="E106" s="119"/>
      <c r="F106" s="119">
        <v>2.75</v>
      </c>
      <c r="G106" s="120">
        <f t="shared" si="13"/>
        <v>2.75</v>
      </c>
      <c r="H106" s="121">
        <v>8280</v>
      </c>
      <c r="I106" s="124">
        <v>7821</v>
      </c>
      <c r="J106" s="123">
        <f t="shared" si="14"/>
        <v>-459</v>
      </c>
    </row>
    <row r="107" spans="1:10" ht="12.75">
      <c r="A107" s="118" t="s">
        <v>80</v>
      </c>
      <c r="B107" s="119">
        <v>1</v>
      </c>
      <c r="C107" s="119">
        <v>1</v>
      </c>
      <c r="D107" s="119">
        <f t="shared" si="12"/>
        <v>0</v>
      </c>
      <c r="E107" s="119">
        <v>1</v>
      </c>
      <c r="F107" s="119">
        <v>1</v>
      </c>
      <c r="G107" s="120">
        <f t="shared" si="13"/>
        <v>0</v>
      </c>
      <c r="H107" s="121">
        <v>11385</v>
      </c>
      <c r="I107" s="124">
        <v>11185</v>
      </c>
      <c r="J107" s="123">
        <f t="shared" si="14"/>
        <v>-200</v>
      </c>
    </row>
    <row r="108" spans="1:10" ht="12.75">
      <c r="A108" s="118" t="s">
        <v>81</v>
      </c>
      <c r="B108" s="119">
        <v>11.1</v>
      </c>
      <c r="C108" s="119">
        <v>11.1</v>
      </c>
      <c r="D108" s="119">
        <f t="shared" si="12"/>
        <v>0</v>
      </c>
      <c r="E108" s="119">
        <v>11.1</v>
      </c>
      <c r="F108" s="119">
        <v>11.1</v>
      </c>
      <c r="G108" s="120">
        <f t="shared" si="13"/>
        <v>0</v>
      </c>
      <c r="H108" s="121">
        <v>10436</v>
      </c>
      <c r="I108" s="124">
        <v>10524</v>
      </c>
      <c r="J108" s="123">
        <f t="shared" si="14"/>
        <v>88</v>
      </c>
    </row>
    <row r="109" spans="1:10" ht="13.5" thickBot="1">
      <c r="A109" s="125" t="s">
        <v>8</v>
      </c>
      <c r="B109" s="126">
        <f>SUM(B99:B108)</f>
        <v>32.1</v>
      </c>
      <c r="C109" s="126">
        <f>SUM(C99:C108)</f>
        <v>32.4</v>
      </c>
      <c r="D109" s="126">
        <f t="shared" si="12"/>
        <v>0.29999999999999716</v>
      </c>
      <c r="E109" s="126">
        <f>SUM(E99:E108)</f>
        <v>32.1</v>
      </c>
      <c r="F109" s="126">
        <f>SUM(F99:F108)</f>
        <v>33.85</v>
      </c>
      <c r="G109" s="127">
        <f t="shared" si="13"/>
        <v>1.75</v>
      </c>
      <c r="H109" s="128">
        <v>15016</v>
      </c>
      <c r="I109" s="129">
        <v>14810</v>
      </c>
      <c r="J109" s="130">
        <f t="shared" si="14"/>
        <v>-206</v>
      </c>
    </row>
    <row r="110" ht="13.5" thickBot="1"/>
    <row r="111" spans="1:16" ht="12.75">
      <c r="A111" s="394" t="s">
        <v>82</v>
      </c>
      <c r="B111" s="395"/>
      <c r="C111" s="396"/>
      <c r="D111" s="105"/>
      <c r="E111" s="394" t="s">
        <v>83</v>
      </c>
      <c r="F111" s="395"/>
      <c r="G111" s="396"/>
      <c r="H111"/>
      <c r="I111"/>
      <c r="J111"/>
      <c r="K111"/>
      <c r="L111"/>
      <c r="M111"/>
      <c r="N111"/>
      <c r="O111"/>
      <c r="P111"/>
    </row>
    <row r="112" spans="1:16" ht="13.5" thickBot="1">
      <c r="A112" s="106" t="s">
        <v>84</v>
      </c>
      <c r="B112" s="107" t="s">
        <v>85</v>
      </c>
      <c r="C112" s="108" t="s">
        <v>66</v>
      </c>
      <c r="D112" s="105"/>
      <c r="E112" s="106"/>
      <c r="F112" s="397" t="s">
        <v>86</v>
      </c>
      <c r="G112" s="398"/>
      <c r="H112"/>
      <c r="I112"/>
      <c r="J112"/>
      <c r="K112"/>
      <c r="L112"/>
      <c r="M112"/>
      <c r="N112"/>
      <c r="O112"/>
      <c r="P112"/>
    </row>
    <row r="113" spans="1:16" ht="12.75">
      <c r="A113" s="109">
        <v>2004</v>
      </c>
      <c r="B113" s="110">
        <v>32</v>
      </c>
      <c r="C113" s="111">
        <v>33.85</v>
      </c>
      <c r="D113" s="105"/>
      <c r="E113" s="109">
        <v>2004</v>
      </c>
      <c r="F113" s="399">
        <v>68</v>
      </c>
      <c r="G113" s="400"/>
      <c r="H113"/>
      <c r="I113"/>
      <c r="J113"/>
      <c r="K113"/>
      <c r="L113"/>
      <c r="M113"/>
      <c r="N113"/>
      <c r="O113"/>
      <c r="P113"/>
    </row>
    <row r="114" spans="1:16" ht="13.5" thickBot="1">
      <c r="A114" s="112">
        <v>2005</v>
      </c>
      <c r="B114" s="113">
        <v>34.85</v>
      </c>
      <c r="C114" s="168" t="s">
        <v>221</v>
      </c>
      <c r="D114" s="105"/>
      <c r="E114" s="112">
        <v>2005</v>
      </c>
      <c r="F114" s="385">
        <v>68</v>
      </c>
      <c r="G114" s="386"/>
      <c r="H114"/>
      <c r="I114"/>
      <c r="J114"/>
      <c r="K114"/>
      <c r="L114"/>
      <c r="M114"/>
      <c r="N114"/>
      <c r="O114"/>
      <c r="P114"/>
    </row>
  </sheetData>
  <mergeCells count="123">
    <mergeCell ref="N74:N75"/>
    <mergeCell ref="O74:O75"/>
    <mergeCell ref="L77:M77"/>
    <mergeCell ref="L78:M78"/>
    <mergeCell ref="A74:A76"/>
    <mergeCell ref="B74:B76"/>
    <mergeCell ref="C74:I74"/>
    <mergeCell ref="C75:C76"/>
    <mergeCell ref="D75:I75"/>
    <mergeCell ref="J74:J76"/>
    <mergeCell ref="L74:M75"/>
    <mergeCell ref="C69:D69"/>
    <mergeCell ref="F69:G69"/>
    <mergeCell ref="I69:K69"/>
    <mergeCell ref="F70:G70"/>
    <mergeCell ref="C67:D67"/>
    <mergeCell ref="F67:G67"/>
    <mergeCell ref="I67:K67"/>
    <mergeCell ref="C68:D68"/>
    <mergeCell ref="F68:G68"/>
    <mergeCell ref="I68:K68"/>
    <mergeCell ref="C65:D65"/>
    <mergeCell ref="F65:G65"/>
    <mergeCell ref="I65:K65"/>
    <mergeCell ref="C66:D66"/>
    <mergeCell ref="F66:G66"/>
    <mergeCell ref="I66:K66"/>
    <mergeCell ref="A63:E63"/>
    <mergeCell ref="F63:L63"/>
    <mergeCell ref="C64:D64"/>
    <mergeCell ref="F64:G64"/>
    <mergeCell ref="I64:K64"/>
    <mergeCell ref="F114:G114"/>
    <mergeCell ref="H80:H81"/>
    <mergeCell ref="A111:C111"/>
    <mergeCell ref="E111:G111"/>
    <mergeCell ref="F112:G112"/>
    <mergeCell ref="F113:G113"/>
    <mergeCell ref="A91:A92"/>
    <mergeCell ref="B91:B92"/>
    <mergeCell ref="C91:H91"/>
    <mergeCell ref="A80:A81"/>
    <mergeCell ref="J91:L91"/>
    <mergeCell ref="A97:A98"/>
    <mergeCell ref="B97:D97"/>
    <mergeCell ref="E97:G97"/>
    <mergeCell ref="H97:J97"/>
    <mergeCell ref="I80:L80"/>
    <mergeCell ref="A59:B59"/>
    <mergeCell ref="D59:F59"/>
    <mergeCell ref="H59:K59"/>
    <mergeCell ref="A60:B60"/>
    <mergeCell ref="D60:F60"/>
    <mergeCell ref="H60:K60"/>
    <mergeCell ref="B80:B81"/>
    <mergeCell ref="C80:F80"/>
    <mergeCell ref="G80:G81"/>
    <mergeCell ref="A57:B57"/>
    <mergeCell ref="D57:F57"/>
    <mergeCell ref="H57:K57"/>
    <mergeCell ref="A58:B58"/>
    <mergeCell ref="D58:F58"/>
    <mergeCell ref="H58:K58"/>
    <mergeCell ref="A55:B55"/>
    <mergeCell ref="D55:F55"/>
    <mergeCell ref="H55:K55"/>
    <mergeCell ref="A56:B56"/>
    <mergeCell ref="D56:F56"/>
    <mergeCell ref="H56:K56"/>
    <mergeCell ref="A53:B53"/>
    <mergeCell ref="D53:F53"/>
    <mergeCell ref="H53:K53"/>
    <mergeCell ref="A54:B54"/>
    <mergeCell ref="D54:F54"/>
    <mergeCell ref="H54:K54"/>
    <mergeCell ref="L50:L51"/>
    <mergeCell ref="A52:B52"/>
    <mergeCell ref="D52:F52"/>
    <mergeCell ref="H52:K52"/>
    <mergeCell ref="A48:B48"/>
    <mergeCell ref="D48:F48"/>
    <mergeCell ref="H48:K48"/>
    <mergeCell ref="A50:B51"/>
    <mergeCell ref="C50:C51"/>
    <mergeCell ref="D50:F51"/>
    <mergeCell ref="G50:G51"/>
    <mergeCell ref="H50:K51"/>
    <mergeCell ref="A46:B46"/>
    <mergeCell ref="D46:F46"/>
    <mergeCell ref="H46:K46"/>
    <mergeCell ref="A47:B47"/>
    <mergeCell ref="D47:F47"/>
    <mergeCell ref="H47:K47"/>
    <mergeCell ref="A44:B44"/>
    <mergeCell ref="D44:F44"/>
    <mergeCell ref="H44:K44"/>
    <mergeCell ref="A45:B45"/>
    <mergeCell ref="D45:F45"/>
    <mergeCell ref="H45:K45"/>
    <mergeCell ref="A42:B42"/>
    <mergeCell ref="D42:F42"/>
    <mergeCell ref="H42:K42"/>
    <mergeCell ref="A43:B43"/>
    <mergeCell ref="D43:F43"/>
    <mergeCell ref="H43:K43"/>
    <mergeCell ref="H39:K40"/>
    <mergeCell ref="L39:L40"/>
    <mergeCell ref="A41:B41"/>
    <mergeCell ref="D41:F41"/>
    <mergeCell ref="H41:K41"/>
    <mergeCell ref="A39:B40"/>
    <mergeCell ref="C39:C40"/>
    <mergeCell ref="D39:F40"/>
    <mergeCell ref="G39:G40"/>
    <mergeCell ref="B36:D36"/>
    <mergeCell ref="E36:G36"/>
    <mergeCell ref="J36:L36"/>
    <mergeCell ref="B37:D37"/>
    <mergeCell ref="E37:G37"/>
    <mergeCell ref="A3:A6"/>
    <mergeCell ref="B3:N3"/>
    <mergeCell ref="H4:I4"/>
    <mergeCell ref="M4:N4"/>
  </mergeCells>
  <printOptions horizontalCentered="1"/>
  <pageMargins left="0.15748031496062992" right="0.15748031496062992" top="0.7480314960629921" bottom="0.15748031496062992" header="0.5511811023622047" footer="0.15748031496062992"/>
  <pageSetup horizontalDpi="600" verticalDpi="600" orientation="portrait" paperSize="9" scale="64" r:id="rId1"/>
  <headerFooter alignWithMargins="0">
    <oddFooter>&amp;C&amp;P</oddFooter>
  </headerFooter>
  <rowBreaks count="1" manualBreakCount="1">
    <brk id="73" max="14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P114"/>
  <sheetViews>
    <sheetView view="pageBreakPreview" zoomScale="75" zoomScaleSheetLayoutView="75" workbookViewId="0" topLeftCell="A109">
      <selection activeCell="M2" sqref="M2"/>
    </sheetView>
  </sheetViews>
  <sheetFormatPr defaultColWidth="9.00390625" defaultRowHeight="12.75"/>
  <cols>
    <col min="1" max="1" width="28.125" style="10" customWidth="1"/>
    <col min="2" max="7" width="9.75390625" style="11" customWidth="1"/>
    <col min="8" max="8" width="8.125" style="11" customWidth="1"/>
    <col min="9" max="9" width="8.875" style="10" customWidth="1"/>
    <col min="10" max="16" width="9.125" style="10" customWidth="1"/>
  </cols>
  <sheetData>
    <row r="1" spans="12:14" ht="15.75">
      <c r="L1" s="12"/>
      <c r="N1" s="13"/>
    </row>
    <row r="2" spans="1:14" ht="16.5" thickBot="1">
      <c r="A2" s="14"/>
      <c r="B2" s="15"/>
      <c r="C2" s="15"/>
      <c r="D2" s="15"/>
      <c r="E2" s="15"/>
      <c r="F2" s="15"/>
      <c r="G2" s="15"/>
      <c r="H2" s="15"/>
      <c r="L2" s="12"/>
      <c r="N2" s="13"/>
    </row>
    <row r="3" spans="1:14" ht="24" customHeight="1" thickBot="1">
      <c r="A3" s="282" t="s">
        <v>0</v>
      </c>
      <c r="B3" s="279" t="s">
        <v>323</v>
      </c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8"/>
    </row>
    <row r="4" spans="1:14" ht="12.75">
      <c r="A4" s="281"/>
      <c r="B4" s="16" t="s">
        <v>1</v>
      </c>
      <c r="C4" s="17"/>
      <c r="D4" s="18"/>
      <c r="E4" s="16" t="s">
        <v>2</v>
      </c>
      <c r="F4" s="17"/>
      <c r="G4" s="18"/>
      <c r="H4" s="298" t="s">
        <v>3</v>
      </c>
      <c r="I4" s="299"/>
      <c r="J4" s="17" t="s">
        <v>4</v>
      </c>
      <c r="K4" s="19"/>
      <c r="L4" s="18"/>
      <c r="M4" s="298" t="s">
        <v>5</v>
      </c>
      <c r="N4" s="300"/>
    </row>
    <row r="5" spans="1:14" ht="12.75">
      <c r="A5" s="281"/>
      <c r="B5" s="20" t="s">
        <v>6</v>
      </c>
      <c r="C5" s="21" t="s">
        <v>7</v>
      </c>
      <c r="D5" s="22" t="s">
        <v>8</v>
      </c>
      <c r="E5" s="20" t="s">
        <v>6</v>
      </c>
      <c r="F5" s="21" t="s">
        <v>7</v>
      </c>
      <c r="G5" s="22" t="s">
        <v>8</v>
      </c>
      <c r="H5" s="23" t="s">
        <v>8</v>
      </c>
      <c r="I5" s="23" t="s">
        <v>9</v>
      </c>
      <c r="J5" s="24" t="s">
        <v>6</v>
      </c>
      <c r="K5" s="21" t="s">
        <v>7</v>
      </c>
      <c r="L5" s="22" t="s">
        <v>8</v>
      </c>
      <c r="M5" s="23" t="s">
        <v>8</v>
      </c>
      <c r="N5" s="22" t="s">
        <v>9</v>
      </c>
    </row>
    <row r="6" spans="1:14" ht="13.5" thickBot="1">
      <c r="A6" s="278"/>
      <c r="B6" s="25" t="s">
        <v>10</v>
      </c>
      <c r="C6" s="26" t="s">
        <v>10</v>
      </c>
      <c r="D6" s="27"/>
      <c r="E6" s="25" t="s">
        <v>10</v>
      </c>
      <c r="F6" s="26" t="s">
        <v>10</v>
      </c>
      <c r="G6" s="27"/>
      <c r="H6" s="28" t="s">
        <v>11</v>
      </c>
      <c r="I6" s="29" t="s">
        <v>12</v>
      </c>
      <c r="J6" s="30" t="s">
        <v>10</v>
      </c>
      <c r="K6" s="26" t="s">
        <v>10</v>
      </c>
      <c r="L6" s="27"/>
      <c r="M6" s="28" t="s">
        <v>11</v>
      </c>
      <c r="N6" s="27" t="s">
        <v>12</v>
      </c>
    </row>
    <row r="7" spans="1:14" ht="13.5" customHeight="1" thickTop="1">
      <c r="A7" s="31" t="s">
        <v>13</v>
      </c>
      <c r="B7" s="32"/>
      <c r="C7" s="33"/>
      <c r="D7" s="34"/>
      <c r="E7" s="32"/>
      <c r="F7" s="33"/>
      <c r="G7" s="34"/>
      <c r="H7" s="35"/>
      <c r="I7" s="36"/>
      <c r="J7" s="37"/>
      <c r="K7" s="33"/>
      <c r="L7" s="38"/>
      <c r="M7" s="35"/>
      <c r="N7" s="39"/>
    </row>
    <row r="8" spans="1:14" ht="13.5" customHeight="1">
      <c r="A8" s="40" t="s">
        <v>14</v>
      </c>
      <c r="B8" s="41">
        <v>13827</v>
      </c>
      <c r="C8" s="42">
        <v>561</v>
      </c>
      <c r="D8" s="43">
        <f>SUM(B8:C8)</f>
        <v>14388</v>
      </c>
      <c r="E8" s="41">
        <v>13916</v>
      </c>
      <c r="F8" s="42">
        <v>550</v>
      </c>
      <c r="G8" s="43">
        <f>SUM(E8:F8)</f>
        <v>14466</v>
      </c>
      <c r="H8" s="44">
        <f>+G8-D8</f>
        <v>78</v>
      </c>
      <c r="I8" s="45">
        <f>+G8/D8</f>
        <v>1.005421184320267</v>
      </c>
      <c r="J8" s="46">
        <v>14780</v>
      </c>
      <c r="K8" s="42">
        <v>500</v>
      </c>
      <c r="L8" s="47">
        <f>SUM(J8:K8)</f>
        <v>15280</v>
      </c>
      <c r="M8" s="44">
        <f>+L8-G8</f>
        <v>814</v>
      </c>
      <c r="N8" s="48">
        <f>+L8/G8</f>
        <v>1.0562698741877505</v>
      </c>
    </row>
    <row r="9" spans="1:14" ht="13.5" customHeight="1">
      <c r="A9" s="40" t="s">
        <v>15</v>
      </c>
      <c r="B9" s="41"/>
      <c r="C9" s="42"/>
      <c r="D9" s="43">
        <f aca="true" t="shared" si="0" ref="D9:D15">SUM(B9:C9)</f>
        <v>0</v>
      </c>
      <c r="E9" s="41"/>
      <c r="F9" s="42"/>
      <c r="G9" s="43">
        <f aca="true" t="shared" si="1" ref="G9:G15">SUM(E9:F9)</f>
        <v>0</v>
      </c>
      <c r="H9" s="44">
        <f aca="true" t="shared" si="2" ref="H9:H35">+G9-D9</f>
        <v>0</v>
      </c>
      <c r="I9" s="45"/>
      <c r="J9" s="46"/>
      <c r="K9" s="42"/>
      <c r="L9" s="47">
        <f aca="true" t="shared" si="3" ref="L9:L15">SUM(J9:K9)</f>
        <v>0</v>
      </c>
      <c r="M9" s="44">
        <f aca="true" t="shared" si="4" ref="M9:M35">+L9-G9</f>
        <v>0</v>
      </c>
      <c r="N9" s="48"/>
    </row>
    <row r="10" spans="1:14" ht="13.5" customHeight="1">
      <c r="A10" s="40" t="s">
        <v>16</v>
      </c>
      <c r="B10" s="41"/>
      <c r="C10" s="42"/>
      <c r="D10" s="43">
        <f t="shared" si="0"/>
        <v>0</v>
      </c>
      <c r="E10" s="41"/>
      <c r="F10" s="42"/>
      <c r="G10" s="43">
        <f t="shared" si="1"/>
        <v>0</v>
      </c>
      <c r="H10" s="44">
        <f t="shared" si="2"/>
        <v>0</v>
      </c>
      <c r="I10" s="45"/>
      <c r="J10" s="46"/>
      <c r="K10" s="42"/>
      <c r="L10" s="47">
        <f t="shared" si="3"/>
        <v>0</v>
      </c>
      <c r="M10" s="44">
        <f t="shared" si="4"/>
        <v>0</v>
      </c>
      <c r="N10" s="48"/>
    </row>
    <row r="11" spans="1:14" ht="13.5" customHeight="1">
      <c r="A11" s="40" t="s">
        <v>17</v>
      </c>
      <c r="B11" s="41">
        <v>70</v>
      </c>
      <c r="C11" s="42"/>
      <c r="D11" s="43">
        <f t="shared" si="0"/>
        <v>70</v>
      </c>
      <c r="E11" s="41">
        <v>232</v>
      </c>
      <c r="F11" s="42"/>
      <c r="G11" s="43">
        <f t="shared" si="1"/>
        <v>232</v>
      </c>
      <c r="H11" s="44">
        <f t="shared" si="2"/>
        <v>162</v>
      </c>
      <c r="I11" s="45">
        <f aca="true" t="shared" si="5" ref="I11:I35">+G11/D11</f>
        <v>3.3142857142857145</v>
      </c>
      <c r="J11" s="46">
        <v>44</v>
      </c>
      <c r="K11" s="42"/>
      <c r="L11" s="47">
        <f t="shared" si="3"/>
        <v>44</v>
      </c>
      <c r="M11" s="44">
        <f t="shared" si="4"/>
        <v>-188</v>
      </c>
      <c r="N11" s="48">
        <f aca="true" t="shared" si="6" ref="N11:N35">+L11/G11</f>
        <v>0.1896551724137931</v>
      </c>
    </row>
    <row r="12" spans="1:14" ht="13.5" customHeight="1">
      <c r="A12" s="49" t="s">
        <v>18</v>
      </c>
      <c r="B12" s="41"/>
      <c r="C12" s="42"/>
      <c r="D12" s="43">
        <f t="shared" si="0"/>
        <v>0</v>
      </c>
      <c r="E12" s="41">
        <v>193</v>
      </c>
      <c r="F12" s="42"/>
      <c r="G12" s="43">
        <f t="shared" si="1"/>
        <v>193</v>
      </c>
      <c r="H12" s="44">
        <f t="shared" si="2"/>
        <v>193</v>
      </c>
      <c r="I12" s="45"/>
      <c r="J12" s="46"/>
      <c r="K12" s="42"/>
      <c r="L12" s="47">
        <f t="shared" si="3"/>
        <v>0</v>
      </c>
      <c r="M12" s="44">
        <f t="shared" si="4"/>
        <v>-193</v>
      </c>
      <c r="N12" s="48"/>
    </row>
    <row r="13" spans="1:14" ht="13.5" customHeight="1">
      <c r="A13" s="49" t="s">
        <v>19</v>
      </c>
      <c r="B13" s="41"/>
      <c r="C13" s="42"/>
      <c r="D13" s="43">
        <f t="shared" si="0"/>
        <v>0</v>
      </c>
      <c r="E13" s="41"/>
      <c r="F13" s="42"/>
      <c r="G13" s="43">
        <f t="shared" si="1"/>
        <v>0</v>
      </c>
      <c r="H13" s="44">
        <f t="shared" si="2"/>
        <v>0</v>
      </c>
      <c r="I13" s="45"/>
      <c r="J13" s="46"/>
      <c r="K13" s="42"/>
      <c r="L13" s="47">
        <f t="shared" si="3"/>
        <v>0</v>
      </c>
      <c r="M13" s="44">
        <f t="shared" si="4"/>
        <v>0</v>
      </c>
      <c r="N13" s="48"/>
    </row>
    <row r="14" spans="1:14" ht="23.25" customHeight="1">
      <c r="A14" s="49" t="s">
        <v>20</v>
      </c>
      <c r="B14" s="41"/>
      <c r="C14" s="42"/>
      <c r="D14" s="43">
        <f t="shared" si="0"/>
        <v>0</v>
      </c>
      <c r="E14" s="41"/>
      <c r="F14" s="42"/>
      <c r="G14" s="43">
        <f t="shared" si="1"/>
        <v>0</v>
      </c>
      <c r="H14" s="44">
        <f t="shared" si="2"/>
        <v>0</v>
      </c>
      <c r="I14" s="45"/>
      <c r="J14" s="46"/>
      <c r="K14" s="42"/>
      <c r="L14" s="47">
        <f t="shared" si="3"/>
        <v>0</v>
      </c>
      <c r="M14" s="44">
        <f t="shared" si="4"/>
        <v>0</v>
      </c>
      <c r="N14" s="48"/>
    </row>
    <row r="15" spans="1:14" ht="13.5" customHeight="1" thickBot="1">
      <c r="A15" s="50" t="s">
        <v>21</v>
      </c>
      <c r="B15" s="51">
        <v>17324</v>
      </c>
      <c r="C15" s="52"/>
      <c r="D15" s="43">
        <f t="shared" si="0"/>
        <v>17324</v>
      </c>
      <c r="E15" s="51">
        <v>17925</v>
      </c>
      <c r="F15" s="52"/>
      <c r="G15" s="43">
        <f t="shared" si="1"/>
        <v>17925</v>
      </c>
      <c r="H15" s="53">
        <f t="shared" si="2"/>
        <v>601</v>
      </c>
      <c r="I15" s="54">
        <f t="shared" si="5"/>
        <v>1.034691757099977</v>
      </c>
      <c r="J15" s="55">
        <v>18192</v>
      </c>
      <c r="K15" s="52"/>
      <c r="L15" s="47">
        <f t="shared" si="3"/>
        <v>18192</v>
      </c>
      <c r="M15" s="53">
        <f t="shared" si="4"/>
        <v>267</v>
      </c>
      <c r="N15" s="56">
        <f t="shared" si="6"/>
        <v>1.0148953974895398</v>
      </c>
    </row>
    <row r="16" spans="1:14" ht="13.5" customHeight="1" thickBot="1">
      <c r="A16" s="57" t="s">
        <v>22</v>
      </c>
      <c r="B16" s="58">
        <f aca="true" t="shared" si="7" ref="B16:G16">SUM(B7+B8+B9+B10+B11+B13+B15)</f>
        <v>31221</v>
      </c>
      <c r="C16" s="59">
        <f t="shared" si="7"/>
        <v>561</v>
      </c>
      <c r="D16" s="60">
        <f t="shared" si="7"/>
        <v>31782</v>
      </c>
      <c r="E16" s="58">
        <f t="shared" si="7"/>
        <v>32073</v>
      </c>
      <c r="F16" s="59">
        <f t="shared" si="7"/>
        <v>550</v>
      </c>
      <c r="G16" s="60">
        <f t="shared" si="7"/>
        <v>32623</v>
      </c>
      <c r="H16" s="61">
        <f t="shared" si="2"/>
        <v>841</v>
      </c>
      <c r="I16" s="62">
        <f t="shared" si="5"/>
        <v>1.026461519098861</v>
      </c>
      <c r="J16" s="63">
        <f>SUM(J7+J8+J9+J10+J11+J13+J15)</f>
        <v>33016</v>
      </c>
      <c r="K16" s="59">
        <f>SUM(K7+K8+K9+K10+K11+K13+K15)</f>
        <v>500</v>
      </c>
      <c r="L16" s="60">
        <f>SUM(L7+L8+L9+L10+L11+L13+L15)</f>
        <v>33516</v>
      </c>
      <c r="M16" s="61">
        <f t="shared" si="4"/>
        <v>893</v>
      </c>
      <c r="N16" s="64">
        <f t="shared" si="6"/>
        <v>1.027373325567851</v>
      </c>
    </row>
    <row r="17" spans="1:14" ht="13.5" customHeight="1">
      <c r="A17" s="65" t="s">
        <v>23</v>
      </c>
      <c r="B17" s="32">
        <v>6820</v>
      </c>
      <c r="C17" s="33">
        <v>369</v>
      </c>
      <c r="D17" s="43">
        <f aca="true" t="shared" si="8" ref="D17:D34">SUM(B17:C17)</f>
        <v>7189</v>
      </c>
      <c r="E17" s="32">
        <v>6838</v>
      </c>
      <c r="F17" s="33">
        <v>355</v>
      </c>
      <c r="G17" s="34">
        <f>SUM(E17:F17)</f>
        <v>7193</v>
      </c>
      <c r="H17" s="35">
        <f t="shared" si="2"/>
        <v>4</v>
      </c>
      <c r="I17" s="66">
        <f t="shared" si="5"/>
        <v>1.0005564056196967</v>
      </c>
      <c r="J17" s="37">
        <v>6936</v>
      </c>
      <c r="K17" s="33">
        <v>320</v>
      </c>
      <c r="L17" s="38">
        <f>SUM(J17:K17)</f>
        <v>7256</v>
      </c>
      <c r="M17" s="35">
        <f t="shared" si="4"/>
        <v>63</v>
      </c>
      <c r="N17" s="67">
        <f t="shared" si="6"/>
        <v>1.0087585152231335</v>
      </c>
    </row>
    <row r="18" spans="1:14" ht="21" customHeight="1">
      <c r="A18" s="49" t="s">
        <v>24</v>
      </c>
      <c r="B18" s="32">
        <v>1480</v>
      </c>
      <c r="C18" s="33">
        <v>8</v>
      </c>
      <c r="D18" s="43">
        <f t="shared" si="8"/>
        <v>1488</v>
      </c>
      <c r="E18" s="32">
        <v>1757</v>
      </c>
      <c r="F18" s="33">
        <v>2</v>
      </c>
      <c r="G18" s="34">
        <f aca="true" t="shared" si="9" ref="G18:G34">SUM(E18:F18)</f>
        <v>1759</v>
      </c>
      <c r="H18" s="44">
        <f t="shared" si="2"/>
        <v>271</v>
      </c>
      <c r="I18" s="45">
        <f t="shared" si="5"/>
        <v>1.1821236559139785</v>
      </c>
      <c r="J18" s="37">
        <v>1266</v>
      </c>
      <c r="K18" s="33">
        <v>10</v>
      </c>
      <c r="L18" s="38">
        <f aca="true" t="shared" si="10" ref="L18:L34">SUM(J18:K18)</f>
        <v>1276</v>
      </c>
      <c r="M18" s="44">
        <f t="shared" si="4"/>
        <v>-483</v>
      </c>
      <c r="N18" s="48">
        <f t="shared" si="6"/>
        <v>0.7254121660034111</v>
      </c>
    </row>
    <row r="19" spans="1:14" ht="13.5" customHeight="1">
      <c r="A19" s="40" t="s">
        <v>25</v>
      </c>
      <c r="B19" s="41">
        <v>2157</v>
      </c>
      <c r="C19" s="42">
        <v>23</v>
      </c>
      <c r="D19" s="43">
        <f t="shared" si="8"/>
        <v>2180</v>
      </c>
      <c r="E19" s="41">
        <v>2361</v>
      </c>
      <c r="F19" s="42">
        <v>27</v>
      </c>
      <c r="G19" s="34">
        <f t="shared" si="9"/>
        <v>2388</v>
      </c>
      <c r="H19" s="44">
        <f t="shared" si="2"/>
        <v>208</v>
      </c>
      <c r="I19" s="45">
        <f t="shared" si="5"/>
        <v>1.0954128440366973</v>
      </c>
      <c r="J19" s="46">
        <v>2495</v>
      </c>
      <c r="K19" s="42">
        <v>25</v>
      </c>
      <c r="L19" s="38">
        <f t="shared" si="10"/>
        <v>2520</v>
      </c>
      <c r="M19" s="44">
        <f t="shared" si="4"/>
        <v>132</v>
      </c>
      <c r="N19" s="48">
        <f t="shared" si="6"/>
        <v>1.0552763819095476</v>
      </c>
    </row>
    <row r="20" spans="1:14" ht="13.5" customHeight="1">
      <c r="A20" s="49" t="s">
        <v>26</v>
      </c>
      <c r="B20" s="41">
        <v>59</v>
      </c>
      <c r="C20" s="42"/>
      <c r="D20" s="43">
        <f t="shared" si="8"/>
        <v>59</v>
      </c>
      <c r="E20" s="41">
        <v>68</v>
      </c>
      <c r="F20" s="42"/>
      <c r="G20" s="34">
        <f t="shared" si="9"/>
        <v>68</v>
      </c>
      <c r="H20" s="44">
        <f t="shared" si="2"/>
        <v>9</v>
      </c>
      <c r="I20" s="45"/>
      <c r="J20" s="46"/>
      <c r="K20" s="42"/>
      <c r="L20" s="38">
        <f t="shared" si="10"/>
        <v>0</v>
      </c>
      <c r="M20" s="44">
        <f t="shared" si="4"/>
        <v>-68</v>
      </c>
      <c r="N20" s="48"/>
    </row>
    <row r="21" spans="1:14" ht="13.5" customHeight="1">
      <c r="A21" s="40" t="s">
        <v>27</v>
      </c>
      <c r="B21" s="41"/>
      <c r="C21" s="42"/>
      <c r="D21" s="43">
        <f t="shared" si="8"/>
        <v>0</v>
      </c>
      <c r="E21" s="41"/>
      <c r="F21" s="42"/>
      <c r="G21" s="34">
        <f t="shared" si="9"/>
        <v>0</v>
      </c>
      <c r="H21" s="44">
        <f t="shared" si="2"/>
        <v>0</v>
      </c>
      <c r="I21" s="45"/>
      <c r="J21" s="46"/>
      <c r="K21" s="42"/>
      <c r="L21" s="38">
        <f t="shared" si="10"/>
        <v>0</v>
      </c>
      <c r="M21" s="44">
        <f t="shared" si="4"/>
        <v>0</v>
      </c>
      <c r="N21" s="48"/>
    </row>
    <row r="22" spans="1:14" ht="13.5" customHeight="1">
      <c r="A22" s="40" t="s">
        <v>28</v>
      </c>
      <c r="B22" s="46">
        <v>2974</v>
      </c>
      <c r="C22" s="42">
        <v>22</v>
      </c>
      <c r="D22" s="43">
        <f t="shared" si="8"/>
        <v>2996</v>
      </c>
      <c r="E22" s="46">
        <v>2503</v>
      </c>
      <c r="F22" s="42">
        <v>5</v>
      </c>
      <c r="G22" s="34">
        <f t="shared" si="9"/>
        <v>2508</v>
      </c>
      <c r="H22" s="44">
        <f t="shared" si="2"/>
        <v>-488</v>
      </c>
      <c r="I22" s="45">
        <f t="shared" si="5"/>
        <v>0.8371161548731643</v>
      </c>
      <c r="J22" s="46">
        <v>2836</v>
      </c>
      <c r="K22" s="42">
        <v>5</v>
      </c>
      <c r="L22" s="38">
        <f t="shared" si="10"/>
        <v>2841</v>
      </c>
      <c r="M22" s="44">
        <f t="shared" si="4"/>
        <v>333</v>
      </c>
      <c r="N22" s="48">
        <f t="shared" si="6"/>
        <v>1.1327751196172249</v>
      </c>
    </row>
    <row r="23" spans="1:14" ht="13.5" customHeight="1">
      <c r="A23" s="49" t="s">
        <v>29</v>
      </c>
      <c r="B23" s="41">
        <v>1511</v>
      </c>
      <c r="C23" s="42">
        <v>18</v>
      </c>
      <c r="D23" s="43">
        <f t="shared" si="8"/>
        <v>1529</v>
      </c>
      <c r="E23" s="41">
        <v>908</v>
      </c>
      <c r="F23" s="42">
        <v>1</v>
      </c>
      <c r="G23" s="34">
        <f t="shared" si="9"/>
        <v>909</v>
      </c>
      <c r="H23" s="44">
        <f t="shared" si="2"/>
        <v>-620</v>
      </c>
      <c r="I23" s="45">
        <f t="shared" si="5"/>
        <v>0.5945062132112492</v>
      </c>
      <c r="J23" s="68">
        <v>883</v>
      </c>
      <c r="K23" s="42">
        <v>2</v>
      </c>
      <c r="L23" s="38">
        <f t="shared" si="10"/>
        <v>885</v>
      </c>
      <c r="M23" s="44">
        <f t="shared" si="4"/>
        <v>-24</v>
      </c>
      <c r="N23" s="48">
        <f t="shared" si="6"/>
        <v>0.9735973597359736</v>
      </c>
    </row>
    <row r="24" spans="1:14" ht="13.5" customHeight="1">
      <c r="A24" s="40" t="s">
        <v>30</v>
      </c>
      <c r="B24" s="41">
        <v>1448</v>
      </c>
      <c r="C24" s="42">
        <v>4</v>
      </c>
      <c r="D24" s="43">
        <f t="shared" si="8"/>
        <v>1452</v>
      </c>
      <c r="E24" s="41">
        <v>1563</v>
      </c>
      <c r="F24" s="42">
        <v>4</v>
      </c>
      <c r="G24" s="34">
        <f t="shared" si="9"/>
        <v>1567</v>
      </c>
      <c r="H24" s="44">
        <f t="shared" si="2"/>
        <v>115</v>
      </c>
      <c r="I24" s="45">
        <f t="shared" si="5"/>
        <v>1.0792011019283747</v>
      </c>
      <c r="J24" s="68">
        <v>1908</v>
      </c>
      <c r="K24" s="42">
        <v>3</v>
      </c>
      <c r="L24" s="38">
        <f t="shared" si="10"/>
        <v>1911</v>
      </c>
      <c r="M24" s="44">
        <f t="shared" si="4"/>
        <v>344</v>
      </c>
      <c r="N24" s="48">
        <f t="shared" si="6"/>
        <v>1.219527760051053</v>
      </c>
    </row>
    <row r="25" spans="1:14" ht="13.5" customHeight="1">
      <c r="A25" s="69" t="s">
        <v>31</v>
      </c>
      <c r="B25" s="46">
        <v>17529</v>
      </c>
      <c r="C25" s="42">
        <v>120</v>
      </c>
      <c r="D25" s="43">
        <f t="shared" si="8"/>
        <v>17649</v>
      </c>
      <c r="E25" s="46">
        <v>18814</v>
      </c>
      <c r="F25" s="42">
        <v>127</v>
      </c>
      <c r="G25" s="34">
        <f t="shared" si="9"/>
        <v>18941</v>
      </c>
      <c r="H25" s="44">
        <f t="shared" si="2"/>
        <v>1292</v>
      </c>
      <c r="I25" s="45">
        <f t="shared" si="5"/>
        <v>1.0732052807524506</v>
      </c>
      <c r="J25" s="46">
        <v>19237</v>
      </c>
      <c r="K25" s="42">
        <v>140</v>
      </c>
      <c r="L25" s="38">
        <f t="shared" si="10"/>
        <v>19377</v>
      </c>
      <c r="M25" s="44">
        <f t="shared" si="4"/>
        <v>436</v>
      </c>
      <c r="N25" s="48">
        <f t="shared" si="6"/>
        <v>1.0230188480016895</v>
      </c>
    </row>
    <row r="26" spans="1:14" ht="13.5" customHeight="1">
      <c r="A26" s="49" t="s">
        <v>32</v>
      </c>
      <c r="B26" s="41">
        <v>12728</v>
      </c>
      <c r="C26" s="42">
        <v>89</v>
      </c>
      <c r="D26" s="43">
        <f t="shared" si="8"/>
        <v>12817</v>
      </c>
      <c r="E26" s="41">
        <v>13696</v>
      </c>
      <c r="F26" s="42">
        <v>94</v>
      </c>
      <c r="G26" s="34">
        <f t="shared" si="9"/>
        <v>13790</v>
      </c>
      <c r="H26" s="44">
        <f t="shared" si="2"/>
        <v>973</v>
      </c>
      <c r="I26" s="45">
        <f t="shared" si="5"/>
        <v>1.0759148006553796</v>
      </c>
      <c r="J26" s="68">
        <v>14056</v>
      </c>
      <c r="K26" s="70">
        <v>104</v>
      </c>
      <c r="L26" s="38">
        <f t="shared" si="10"/>
        <v>14160</v>
      </c>
      <c r="M26" s="44">
        <f t="shared" si="4"/>
        <v>370</v>
      </c>
      <c r="N26" s="48">
        <f t="shared" si="6"/>
        <v>1.0268310369833213</v>
      </c>
    </row>
    <row r="27" spans="1:14" ht="13.5" customHeight="1">
      <c r="A27" s="69" t="s">
        <v>33</v>
      </c>
      <c r="B27" s="41">
        <v>12571</v>
      </c>
      <c r="C27" s="42">
        <v>89</v>
      </c>
      <c r="D27" s="43">
        <f t="shared" si="8"/>
        <v>12660</v>
      </c>
      <c r="E27" s="41">
        <v>13591</v>
      </c>
      <c r="F27" s="42">
        <v>94</v>
      </c>
      <c r="G27" s="34">
        <f t="shared" si="9"/>
        <v>13685</v>
      </c>
      <c r="H27" s="44">
        <f t="shared" si="2"/>
        <v>1025</v>
      </c>
      <c r="I27" s="45">
        <f t="shared" si="5"/>
        <v>1.080963665086888</v>
      </c>
      <c r="J27" s="46">
        <v>13996</v>
      </c>
      <c r="K27" s="42">
        <v>104</v>
      </c>
      <c r="L27" s="38">
        <f t="shared" si="10"/>
        <v>14100</v>
      </c>
      <c r="M27" s="44">
        <f t="shared" si="4"/>
        <v>415</v>
      </c>
      <c r="N27" s="48">
        <f t="shared" si="6"/>
        <v>1.03032517354768</v>
      </c>
    </row>
    <row r="28" spans="1:14" ht="13.5" customHeight="1">
      <c r="A28" s="49" t="s">
        <v>34</v>
      </c>
      <c r="B28" s="41">
        <v>157</v>
      </c>
      <c r="C28" s="42"/>
      <c r="D28" s="43">
        <f t="shared" si="8"/>
        <v>157</v>
      </c>
      <c r="E28" s="41">
        <v>105</v>
      </c>
      <c r="F28" s="42"/>
      <c r="G28" s="34">
        <f t="shared" si="9"/>
        <v>105</v>
      </c>
      <c r="H28" s="44">
        <f t="shared" si="2"/>
        <v>-52</v>
      </c>
      <c r="I28" s="45">
        <f t="shared" si="5"/>
        <v>0.6687898089171974</v>
      </c>
      <c r="J28" s="46">
        <v>60</v>
      </c>
      <c r="K28" s="42"/>
      <c r="L28" s="38">
        <f t="shared" si="10"/>
        <v>60</v>
      </c>
      <c r="M28" s="44">
        <f t="shared" si="4"/>
        <v>-45</v>
      </c>
      <c r="N28" s="48">
        <f t="shared" si="6"/>
        <v>0.5714285714285714</v>
      </c>
    </row>
    <row r="29" spans="1:14" ht="13.5" customHeight="1">
      <c r="A29" s="49" t="s">
        <v>35</v>
      </c>
      <c r="B29" s="41">
        <v>4801</v>
      </c>
      <c r="C29" s="42">
        <v>31</v>
      </c>
      <c r="D29" s="43">
        <f t="shared" si="8"/>
        <v>4832</v>
      </c>
      <c r="E29" s="41">
        <v>5118</v>
      </c>
      <c r="F29" s="42">
        <v>33</v>
      </c>
      <c r="G29" s="34">
        <f t="shared" si="9"/>
        <v>5151</v>
      </c>
      <c r="H29" s="44">
        <f t="shared" si="2"/>
        <v>319</v>
      </c>
      <c r="I29" s="45">
        <f t="shared" si="5"/>
        <v>1.0660182119205297</v>
      </c>
      <c r="J29" s="46">
        <v>5181</v>
      </c>
      <c r="K29" s="42">
        <v>36</v>
      </c>
      <c r="L29" s="38">
        <f t="shared" si="10"/>
        <v>5217</v>
      </c>
      <c r="M29" s="44">
        <f t="shared" si="4"/>
        <v>66</v>
      </c>
      <c r="N29" s="48">
        <f t="shared" si="6"/>
        <v>1.0128130460104834</v>
      </c>
    </row>
    <row r="30" spans="1:14" ht="13.5" customHeight="1">
      <c r="A30" s="69" t="s">
        <v>36</v>
      </c>
      <c r="B30" s="41"/>
      <c r="C30" s="42"/>
      <c r="D30" s="43">
        <f t="shared" si="8"/>
        <v>0</v>
      </c>
      <c r="E30" s="41"/>
      <c r="F30" s="42"/>
      <c r="G30" s="34">
        <f t="shared" si="9"/>
        <v>0</v>
      </c>
      <c r="H30" s="44">
        <f t="shared" si="2"/>
        <v>0</v>
      </c>
      <c r="I30" s="45"/>
      <c r="J30" s="46"/>
      <c r="K30" s="42"/>
      <c r="L30" s="38">
        <f t="shared" si="10"/>
        <v>0</v>
      </c>
      <c r="M30" s="44">
        <f t="shared" si="4"/>
        <v>0</v>
      </c>
      <c r="N30" s="48"/>
    </row>
    <row r="31" spans="1:14" ht="13.5" customHeight="1">
      <c r="A31" s="69" t="s">
        <v>37</v>
      </c>
      <c r="B31" s="41">
        <v>924</v>
      </c>
      <c r="C31" s="42"/>
      <c r="D31" s="43">
        <f t="shared" si="8"/>
        <v>924</v>
      </c>
      <c r="E31" s="41">
        <v>817</v>
      </c>
      <c r="F31" s="42"/>
      <c r="G31" s="34">
        <f t="shared" si="9"/>
        <v>817</v>
      </c>
      <c r="H31" s="44">
        <f t="shared" si="2"/>
        <v>-107</v>
      </c>
      <c r="I31" s="45">
        <f t="shared" si="5"/>
        <v>0.8841991341991342</v>
      </c>
      <c r="J31" s="46">
        <v>859</v>
      </c>
      <c r="K31" s="42"/>
      <c r="L31" s="38">
        <f t="shared" si="10"/>
        <v>859</v>
      </c>
      <c r="M31" s="44">
        <f t="shared" si="4"/>
        <v>42</v>
      </c>
      <c r="N31" s="48">
        <f t="shared" si="6"/>
        <v>1.0514075887392902</v>
      </c>
    </row>
    <row r="32" spans="1:14" ht="13.5" customHeight="1">
      <c r="A32" s="49" t="s">
        <v>38</v>
      </c>
      <c r="B32" s="41">
        <v>595</v>
      </c>
      <c r="C32" s="42">
        <v>6</v>
      </c>
      <c r="D32" s="43">
        <f t="shared" si="8"/>
        <v>601</v>
      </c>
      <c r="E32" s="41">
        <v>636</v>
      </c>
      <c r="F32" s="42">
        <v>8</v>
      </c>
      <c r="G32" s="34">
        <f t="shared" si="9"/>
        <v>644</v>
      </c>
      <c r="H32" s="44">
        <f t="shared" si="2"/>
        <v>43</v>
      </c>
      <c r="I32" s="45">
        <f t="shared" si="5"/>
        <v>1.0715474209650582</v>
      </c>
      <c r="J32" s="68">
        <v>653</v>
      </c>
      <c r="K32" s="42">
        <v>10</v>
      </c>
      <c r="L32" s="38">
        <f t="shared" si="10"/>
        <v>663</v>
      </c>
      <c r="M32" s="44">
        <f t="shared" si="4"/>
        <v>19</v>
      </c>
      <c r="N32" s="48">
        <f t="shared" si="6"/>
        <v>1.029503105590062</v>
      </c>
    </row>
    <row r="33" spans="1:14" ht="22.5" customHeight="1">
      <c r="A33" s="49" t="s">
        <v>39</v>
      </c>
      <c r="B33" s="41">
        <v>595</v>
      </c>
      <c r="C33" s="42">
        <v>6</v>
      </c>
      <c r="D33" s="43">
        <f t="shared" si="8"/>
        <v>601</v>
      </c>
      <c r="E33" s="41">
        <v>636</v>
      </c>
      <c r="F33" s="42">
        <v>8</v>
      </c>
      <c r="G33" s="34">
        <f t="shared" si="9"/>
        <v>644</v>
      </c>
      <c r="H33" s="44">
        <f t="shared" si="2"/>
        <v>43</v>
      </c>
      <c r="I33" s="45">
        <f t="shared" si="5"/>
        <v>1.0715474209650582</v>
      </c>
      <c r="J33" s="68">
        <v>653</v>
      </c>
      <c r="K33" s="42">
        <v>10</v>
      </c>
      <c r="L33" s="38">
        <f t="shared" si="10"/>
        <v>663</v>
      </c>
      <c r="M33" s="44">
        <f t="shared" si="4"/>
        <v>19</v>
      </c>
      <c r="N33" s="48">
        <f t="shared" si="6"/>
        <v>1.029503105590062</v>
      </c>
    </row>
    <row r="34" spans="1:14" ht="13.5" customHeight="1" thickBot="1">
      <c r="A34" s="71" t="s">
        <v>40</v>
      </c>
      <c r="B34" s="51"/>
      <c r="C34" s="52"/>
      <c r="D34" s="43">
        <f t="shared" si="8"/>
        <v>0</v>
      </c>
      <c r="E34" s="51"/>
      <c r="F34" s="52"/>
      <c r="G34" s="34">
        <f t="shared" si="9"/>
        <v>0</v>
      </c>
      <c r="H34" s="53">
        <f t="shared" si="2"/>
        <v>0</v>
      </c>
      <c r="I34" s="54"/>
      <c r="J34" s="72"/>
      <c r="K34" s="52"/>
      <c r="L34" s="38">
        <f t="shared" si="10"/>
        <v>0</v>
      </c>
      <c r="M34" s="53">
        <f t="shared" si="4"/>
        <v>0</v>
      </c>
      <c r="N34" s="56"/>
    </row>
    <row r="35" spans="1:14" ht="13.5" customHeight="1" thickBot="1">
      <c r="A35" s="57" t="s">
        <v>41</v>
      </c>
      <c r="B35" s="58">
        <f aca="true" t="shared" si="11" ref="B35:G35">SUM(B17+B19+B20+B21+B22+B25+B30+B31+B32+B34)</f>
        <v>31058</v>
      </c>
      <c r="C35" s="59">
        <f t="shared" si="11"/>
        <v>540</v>
      </c>
      <c r="D35" s="60">
        <f t="shared" si="11"/>
        <v>31598</v>
      </c>
      <c r="E35" s="58">
        <f t="shared" si="11"/>
        <v>32037</v>
      </c>
      <c r="F35" s="59">
        <f t="shared" si="11"/>
        <v>522</v>
      </c>
      <c r="G35" s="60">
        <f t="shared" si="11"/>
        <v>32559</v>
      </c>
      <c r="H35" s="61">
        <f t="shared" si="2"/>
        <v>961</v>
      </c>
      <c r="I35" s="62">
        <f t="shared" si="5"/>
        <v>1.0304133172985632</v>
      </c>
      <c r="J35" s="63">
        <f>SUM(J17+J19+J20+J21+J22+J25+J30+J31+J32+J34)</f>
        <v>33016</v>
      </c>
      <c r="K35" s="59">
        <f>SUM(K17+K19+K20+K21+K22+K25+K30+K31+K32+K34)</f>
        <v>500</v>
      </c>
      <c r="L35" s="60">
        <f>SUM(L17+L19+L20+L21+L22+L25+L30+L31+L32+L34)</f>
        <v>33516</v>
      </c>
      <c r="M35" s="61">
        <f t="shared" si="4"/>
        <v>957</v>
      </c>
      <c r="N35" s="64">
        <f t="shared" si="6"/>
        <v>1.0293927946189994</v>
      </c>
    </row>
    <row r="36" spans="1:14" ht="13.5" customHeight="1" thickBot="1">
      <c r="A36" s="57" t="s">
        <v>42</v>
      </c>
      <c r="B36" s="301">
        <f>+D16-D35</f>
        <v>184</v>
      </c>
      <c r="C36" s="302"/>
      <c r="D36" s="303"/>
      <c r="E36" s="301">
        <f>+G16-G35</f>
        <v>64</v>
      </c>
      <c r="F36" s="302"/>
      <c r="G36" s="303">
        <v>-50784</v>
      </c>
      <c r="H36" s="73">
        <f>+E36-B36</f>
        <v>-120</v>
      </c>
      <c r="I36" s="74"/>
      <c r="J36" s="301">
        <f>+L16-L35</f>
        <v>0</v>
      </c>
      <c r="K36" s="302"/>
      <c r="L36" s="302">
        <v>0</v>
      </c>
      <c r="M36" s="61"/>
      <c r="N36" s="64"/>
    </row>
    <row r="37" spans="1:16" ht="20.25" customHeight="1" thickBot="1">
      <c r="A37" s="75" t="s">
        <v>43</v>
      </c>
      <c r="B37" s="301"/>
      <c r="C37" s="302"/>
      <c r="D37" s="303"/>
      <c r="E37" s="301"/>
      <c r="F37" s="302"/>
      <c r="G37" s="303"/>
      <c r="H37"/>
      <c r="I37"/>
      <c r="J37"/>
      <c r="K37"/>
      <c r="L37"/>
      <c r="M37"/>
      <c r="N37"/>
      <c r="O37"/>
      <c r="P37"/>
    </row>
    <row r="38" spans="2:8" ht="14.25" customHeight="1" thickBot="1">
      <c r="B38" s="10"/>
      <c r="C38" s="10"/>
      <c r="D38" s="76"/>
      <c r="E38" s="10"/>
      <c r="F38" s="10"/>
      <c r="G38" s="10"/>
      <c r="H38" s="10"/>
    </row>
    <row r="39" spans="1:16" ht="12.75">
      <c r="A39" s="318" t="s">
        <v>44</v>
      </c>
      <c r="B39" s="319"/>
      <c r="C39" s="310" t="s">
        <v>45</v>
      </c>
      <c r="D39" s="318" t="s">
        <v>46</v>
      </c>
      <c r="E39" s="319"/>
      <c r="F39" s="319"/>
      <c r="G39" s="310" t="s">
        <v>45</v>
      </c>
      <c r="H39" s="304" t="s">
        <v>47</v>
      </c>
      <c r="I39" s="305"/>
      <c r="J39" s="305"/>
      <c r="K39" s="306"/>
      <c r="L39" s="310" t="s">
        <v>45</v>
      </c>
      <c r="O39"/>
      <c r="P39"/>
    </row>
    <row r="40" spans="1:16" ht="13.5" thickBot="1">
      <c r="A40" s="320"/>
      <c r="B40" s="321"/>
      <c r="C40" s="311"/>
      <c r="D40" s="320"/>
      <c r="E40" s="321"/>
      <c r="F40" s="321"/>
      <c r="G40" s="311"/>
      <c r="H40" s="307"/>
      <c r="I40" s="308"/>
      <c r="J40" s="308"/>
      <c r="K40" s="309"/>
      <c r="L40" s="311"/>
      <c r="O40"/>
      <c r="P40"/>
    </row>
    <row r="41" spans="1:16" ht="12.75">
      <c r="A41" s="312" t="s">
        <v>324</v>
      </c>
      <c r="B41" s="313"/>
      <c r="C41" s="77">
        <v>345</v>
      </c>
      <c r="D41" s="314" t="s">
        <v>325</v>
      </c>
      <c r="E41" s="315"/>
      <c r="F41" s="315"/>
      <c r="G41" s="78">
        <v>167</v>
      </c>
      <c r="H41" s="316" t="s">
        <v>532</v>
      </c>
      <c r="I41" s="317"/>
      <c r="J41" s="317"/>
      <c r="K41" s="317"/>
      <c r="L41" s="79">
        <v>380</v>
      </c>
      <c r="O41"/>
      <c r="P41"/>
    </row>
    <row r="42" spans="1:16" ht="12.75">
      <c r="A42" s="322" t="s">
        <v>326</v>
      </c>
      <c r="B42" s="323"/>
      <c r="C42" s="80">
        <v>830</v>
      </c>
      <c r="D42" s="314" t="s">
        <v>327</v>
      </c>
      <c r="E42" s="315"/>
      <c r="F42" s="315"/>
      <c r="G42" s="81">
        <v>170</v>
      </c>
      <c r="H42" s="316" t="s">
        <v>328</v>
      </c>
      <c r="I42" s="317"/>
      <c r="J42" s="317"/>
      <c r="K42" s="317"/>
      <c r="L42" s="79">
        <v>70</v>
      </c>
      <c r="O42"/>
      <c r="P42"/>
    </row>
    <row r="43" spans="1:16" ht="12.75">
      <c r="A43" s="322" t="s">
        <v>329</v>
      </c>
      <c r="B43" s="323"/>
      <c r="C43" s="80">
        <v>938</v>
      </c>
      <c r="D43" s="314" t="s">
        <v>330</v>
      </c>
      <c r="E43" s="315"/>
      <c r="F43" s="315"/>
      <c r="G43" s="81">
        <v>108</v>
      </c>
      <c r="H43" s="316" t="s">
        <v>49</v>
      </c>
      <c r="I43" s="317"/>
      <c r="J43" s="317"/>
      <c r="K43" s="317"/>
      <c r="L43" s="79">
        <v>208</v>
      </c>
      <c r="O43"/>
      <c r="P43"/>
    </row>
    <row r="44" spans="1:16" ht="12.75">
      <c r="A44" s="324"/>
      <c r="B44" s="325"/>
      <c r="C44" s="83"/>
      <c r="D44" s="324" t="s">
        <v>329</v>
      </c>
      <c r="E44" s="326"/>
      <c r="F44" s="325"/>
      <c r="G44" s="84">
        <v>531</v>
      </c>
      <c r="H44" s="327"/>
      <c r="I44" s="328"/>
      <c r="J44" s="328"/>
      <c r="K44" s="329"/>
      <c r="L44" s="79"/>
      <c r="O44"/>
      <c r="P44"/>
    </row>
    <row r="45" spans="1:16" ht="12.75">
      <c r="A45" s="324"/>
      <c r="B45" s="325"/>
      <c r="C45" s="83"/>
      <c r="D45" s="324"/>
      <c r="E45" s="326"/>
      <c r="F45" s="325"/>
      <c r="G45" s="84"/>
      <c r="H45" s="327"/>
      <c r="I45" s="328"/>
      <c r="J45" s="328"/>
      <c r="K45" s="329"/>
      <c r="L45" s="79"/>
      <c r="O45"/>
      <c r="P45"/>
    </row>
    <row r="46" spans="1:16" ht="12.75">
      <c r="A46" s="324"/>
      <c r="B46" s="325"/>
      <c r="C46" s="83"/>
      <c r="D46" s="324"/>
      <c r="E46" s="326"/>
      <c r="F46" s="325"/>
      <c r="G46" s="84"/>
      <c r="H46" s="327"/>
      <c r="I46" s="328"/>
      <c r="J46" s="328"/>
      <c r="K46" s="329"/>
      <c r="L46" s="79"/>
      <c r="O46"/>
      <c r="P46"/>
    </row>
    <row r="47" spans="1:16" ht="13.5" thickBot="1">
      <c r="A47" s="330"/>
      <c r="B47" s="331"/>
      <c r="C47" s="83"/>
      <c r="D47" s="332"/>
      <c r="E47" s="333"/>
      <c r="F47" s="333"/>
      <c r="G47" s="84"/>
      <c r="H47" s="316"/>
      <c r="I47" s="317"/>
      <c r="J47" s="317"/>
      <c r="K47" s="317"/>
      <c r="L47" s="79"/>
      <c r="O47"/>
      <c r="P47"/>
    </row>
    <row r="48" spans="1:16" ht="13.5" thickBot="1">
      <c r="A48" s="334"/>
      <c r="B48" s="335"/>
      <c r="C48" s="85">
        <f>SUM(C41:C47)</f>
        <v>2113</v>
      </c>
      <c r="D48" s="336" t="s">
        <v>8</v>
      </c>
      <c r="E48" s="337"/>
      <c r="F48" s="337"/>
      <c r="G48" s="85">
        <v>976</v>
      </c>
      <c r="H48" s="338" t="s">
        <v>8</v>
      </c>
      <c r="I48" s="339"/>
      <c r="J48" s="339"/>
      <c r="K48" s="339"/>
      <c r="L48" s="85">
        <f>SUM(L41:L47)</f>
        <v>658</v>
      </c>
      <c r="M48" s="86"/>
      <c r="N48" s="86"/>
      <c r="O48"/>
      <c r="P48"/>
    </row>
    <row r="49" spans="1:16" s="1" customFormat="1" ht="13.5" customHeight="1" thickBot="1">
      <c r="A49" s="87"/>
      <c r="B49" s="8"/>
      <c r="C49" s="8"/>
      <c r="D49" s="8"/>
      <c r="E49" s="8"/>
      <c r="F49" s="8"/>
      <c r="G49" s="8"/>
      <c r="H49" s="9"/>
      <c r="I49" s="5"/>
      <c r="J49" s="5"/>
      <c r="K49" s="5"/>
      <c r="L49" s="5"/>
      <c r="M49" s="5"/>
      <c r="N49" s="5"/>
      <c r="O49" s="5"/>
      <c r="P49" s="5"/>
    </row>
    <row r="50" spans="1:16" ht="12.75">
      <c r="A50" s="318" t="s">
        <v>50</v>
      </c>
      <c r="B50" s="319"/>
      <c r="C50" s="310" t="s">
        <v>45</v>
      </c>
      <c r="D50" s="340" t="s">
        <v>51</v>
      </c>
      <c r="E50" s="319"/>
      <c r="F50" s="319"/>
      <c r="G50" s="341" t="s">
        <v>45</v>
      </c>
      <c r="H50" s="304" t="s">
        <v>52</v>
      </c>
      <c r="I50" s="305"/>
      <c r="J50" s="305"/>
      <c r="K50" s="306"/>
      <c r="L50" s="310" t="s">
        <v>45</v>
      </c>
      <c r="O50"/>
      <c r="P50"/>
    </row>
    <row r="51" spans="1:16" ht="13.5" thickBot="1">
      <c r="A51" s="320"/>
      <c r="B51" s="321"/>
      <c r="C51" s="311"/>
      <c r="D51" s="321"/>
      <c r="E51" s="321"/>
      <c r="F51" s="321"/>
      <c r="G51" s="342"/>
      <c r="H51" s="307"/>
      <c r="I51" s="308"/>
      <c r="J51" s="308"/>
      <c r="K51" s="309"/>
      <c r="L51" s="311"/>
      <c r="O51"/>
      <c r="P51"/>
    </row>
    <row r="52" spans="1:16" ht="12.75">
      <c r="A52" s="312" t="s">
        <v>242</v>
      </c>
      <c r="B52" s="343"/>
      <c r="C52" s="77">
        <v>430</v>
      </c>
      <c r="D52" s="442" t="s">
        <v>242</v>
      </c>
      <c r="E52" s="315"/>
      <c r="F52" s="315"/>
      <c r="G52" s="88">
        <v>271</v>
      </c>
      <c r="H52" s="346" t="s">
        <v>331</v>
      </c>
      <c r="I52" s="347"/>
      <c r="J52" s="347"/>
      <c r="K52" s="347"/>
      <c r="L52" s="193">
        <v>100</v>
      </c>
      <c r="O52"/>
      <c r="P52"/>
    </row>
    <row r="53" spans="1:16" ht="13.5" customHeight="1">
      <c r="A53" s="322" t="s">
        <v>332</v>
      </c>
      <c r="B53" s="348"/>
      <c r="C53" s="80">
        <v>53</v>
      </c>
      <c r="D53" s="355" t="s">
        <v>333</v>
      </c>
      <c r="E53" s="323"/>
      <c r="F53" s="323"/>
      <c r="G53" s="90">
        <v>90</v>
      </c>
      <c r="H53" s="349" t="s">
        <v>334</v>
      </c>
      <c r="I53" s="350"/>
      <c r="J53" s="350"/>
      <c r="K53" s="350"/>
      <c r="L53" s="91">
        <v>410</v>
      </c>
      <c r="O53"/>
      <c r="P53"/>
    </row>
    <row r="54" spans="1:16" ht="13.5" customHeight="1">
      <c r="A54" s="322" t="s">
        <v>335</v>
      </c>
      <c r="B54" s="351"/>
      <c r="C54" s="80">
        <v>286</v>
      </c>
      <c r="D54" s="355" t="s">
        <v>336</v>
      </c>
      <c r="E54" s="323"/>
      <c r="F54" s="323"/>
      <c r="G54" s="90">
        <v>84</v>
      </c>
      <c r="H54" s="327" t="s">
        <v>337</v>
      </c>
      <c r="I54" s="328"/>
      <c r="J54" s="328"/>
      <c r="K54" s="329"/>
      <c r="L54" s="91">
        <v>70</v>
      </c>
      <c r="O54"/>
      <c r="P54"/>
    </row>
    <row r="55" spans="1:16" ht="13.5" customHeight="1">
      <c r="A55" s="322" t="s">
        <v>338</v>
      </c>
      <c r="B55" s="351"/>
      <c r="C55" s="80">
        <v>110</v>
      </c>
      <c r="D55" s="355" t="s">
        <v>339</v>
      </c>
      <c r="E55" s="323"/>
      <c r="F55" s="323"/>
      <c r="G55" s="90">
        <v>79</v>
      </c>
      <c r="H55" s="327" t="s">
        <v>340</v>
      </c>
      <c r="I55" s="328"/>
      <c r="J55" s="328"/>
      <c r="K55" s="329"/>
      <c r="L55" s="91">
        <v>40</v>
      </c>
      <c r="O55"/>
      <c r="P55"/>
    </row>
    <row r="56" spans="1:16" ht="13.5" customHeight="1">
      <c r="A56" s="324" t="s">
        <v>341</v>
      </c>
      <c r="B56" s="326"/>
      <c r="C56" s="83">
        <v>105</v>
      </c>
      <c r="D56" s="354" t="s">
        <v>342</v>
      </c>
      <c r="E56" s="354"/>
      <c r="F56" s="355"/>
      <c r="G56" s="217">
        <v>69</v>
      </c>
      <c r="H56" s="327" t="s">
        <v>343</v>
      </c>
      <c r="I56" s="328"/>
      <c r="J56" s="328"/>
      <c r="K56" s="329"/>
      <c r="L56" s="95">
        <v>15</v>
      </c>
      <c r="O56"/>
      <c r="P56"/>
    </row>
    <row r="57" spans="1:16" ht="13.5" customHeight="1">
      <c r="A57" s="322" t="s">
        <v>344</v>
      </c>
      <c r="B57" s="351"/>
      <c r="C57" s="83">
        <v>68</v>
      </c>
      <c r="D57" s="354" t="s">
        <v>345</v>
      </c>
      <c r="E57" s="354"/>
      <c r="F57" s="355"/>
      <c r="G57" s="217">
        <v>269</v>
      </c>
      <c r="H57" s="327" t="s">
        <v>346</v>
      </c>
      <c r="I57" s="328"/>
      <c r="J57" s="328"/>
      <c r="K57" s="329"/>
      <c r="L57" s="95">
        <v>70</v>
      </c>
      <c r="O57"/>
      <c r="P57"/>
    </row>
    <row r="58" spans="1:16" ht="13.5" customHeight="1">
      <c r="A58" s="323" t="s">
        <v>347</v>
      </c>
      <c r="B58" s="351"/>
      <c r="C58" s="80">
        <v>84</v>
      </c>
      <c r="D58" s="355" t="s">
        <v>348</v>
      </c>
      <c r="E58" s="323"/>
      <c r="F58" s="323"/>
      <c r="G58" s="90">
        <v>47</v>
      </c>
      <c r="H58" s="327" t="s">
        <v>349</v>
      </c>
      <c r="I58" s="328"/>
      <c r="J58" s="328"/>
      <c r="K58" s="329"/>
      <c r="L58" s="91">
        <v>100</v>
      </c>
      <c r="O58"/>
      <c r="P58"/>
    </row>
    <row r="59" spans="1:16" ht="13.5" thickBot="1">
      <c r="A59" s="360" t="s">
        <v>350</v>
      </c>
      <c r="B59" s="361"/>
      <c r="C59" s="96">
        <v>96</v>
      </c>
      <c r="D59" s="443"/>
      <c r="E59" s="362"/>
      <c r="F59" s="362"/>
      <c r="G59" s="97"/>
      <c r="H59" s="363" t="s">
        <v>351</v>
      </c>
      <c r="I59" s="364"/>
      <c r="J59" s="364"/>
      <c r="K59" s="364"/>
      <c r="L59" s="98">
        <v>80</v>
      </c>
      <c r="O59"/>
      <c r="P59"/>
    </row>
    <row r="60" spans="1:16" ht="13.5" thickBot="1">
      <c r="A60" s="334" t="s">
        <v>8</v>
      </c>
      <c r="B60" s="365"/>
      <c r="C60" s="99">
        <f>SUM(C52:C59)</f>
        <v>1232</v>
      </c>
      <c r="D60" s="335" t="s">
        <v>8</v>
      </c>
      <c r="E60" s="367"/>
      <c r="F60" s="367"/>
      <c r="G60" s="99">
        <f>SUM(G52:G59)</f>
        <v>909</v>
      </c>
      <c r="H60" s="338" t="s">
        <v>8</v>
      </c>
      <c r="I60" s="339"/>
      <c r="J60" s="339"/>
      <c r="K60" s="339"/>
      <c r="L60" s="85">
        <f>SUM(L52:L59)</f>
        <v>885</v>
      </c>
      <c r="M60" s="86"/>
      <c r="N60" s="86"/>
      <c r="O60"/>
      <c r="P60"/>
    </row>
    <row r="61" spans="1:14" s="1" customFormat="1" ht="12.75">
      <c r="A61" s="100"/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</row>
    <row r="62" spans="1:14" s="1" customFormat="1" ht="13.5" thickBot="1">
      <c r="A62" s="100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200" t="s">
        <v>475</v>
      </c>
      <c r="M62" s="100"/>
      <c r="N62" s="100"/>
    </row>
    <row r="63" spans="1:14" s="1" customFormat="1" ht="26.25" customHeight="1" thickBot="1">
      <c r="A63" s="368" t="s">
        <v>469</v>
      </c>
      <c r="B63" s="369"/>
      <c r="C63" s="369"/>
      <c r="D63" s="369"/>
      <c r="E63" s="370"/>
      <c r="F63" s="371" t="s">
        <v>468</v>
      </c>
      <c r="G63" s="372"/>
      <c r="H63" s="372"/>
      <c r="I63" s="372"/>
      <c r="J63" s="372"/>
      <c r="K63" s="372"/>
      <c r="L63" s="373"/>
      <c r="M63" s="100"/>
      <c r="N63" s="100"/>
    </row>
    <row r="64" spans="1:14" s="1" customFormat="1" ht="14.25" customHeight="1" thickBot="1">
      <c r="A64" s="181" t="s">
        <v>97</v>
      </c>
      <c r="B64" s="182" t="s">
        <v>466</v>
      </c>
      <c r="C64" s="294" t="s">
        <v>98</v>
      </c>
      <c r="D64" s="294"/>
      <c r="E64" s="183" t="s">
        <v>467</v>
      </c>
      <c r="F64" s="295" t="s">
        <v>97</v>
      </c>
      <c r="G64" s="296"/>
      <c r="H64" s="182" t="s">
        <v>466</v>
      </c>
      <c r="I64" s="294" t="s">
        <v>98</v>
      </c>
      <c r="J64" s="294"/>
      <c r="K64" s="294"/>
      <c r="L64" s="184" t="s">
        <v>467</v>
      </c>
      <c r="M64" s="100"/>
      <c r="N64" s="100"/>
    </row>
    <row r="65" spans="1:14" s="1" customFormat="1" ht="12.75">
      <c r="A65" s="185" t="s">
        <v>473</v>
      </c>
      <c r="B65" s="179">
        <v>11</v>
      </c>
      <c r="C65" s="286" t="s">
        <v>482</v>
      </c>
      <c r="D65" s="286"/>
      <c r="E65" s="186">
        <v>0</v>
      </c>
      <c r="F65" s="284" t="s">
        <v>473</v>
      </c>
      <c r="G65" s="285"/>
      <c r="H65" s="179">
        <v>167</v>
      </c>
      <c r="I65" s="286" t="s">
        <v>482</v>
      </c>
      <c r="J65" s="285"/>
      <c r="K65" s="285"/>
      <c r="L65" s="186">
        <v>0</v>
      </c>
      <c r="M65" s="100"/>
      <c r="N65" s="100"/>
    </row>
    <row r="66" spans="1:14" s="1" customFormat="1" ht="12.75">
      <c r="A66" s="187" t="s">
        <v>471</v>
      </c>
      <c r="B66" s="180">
        <v>148</v>
      </c>
      <c r="C66" s="289" t="s">
        <v>472</v>
      </c>
      <c r="D66" s="289"/>
      <c r="E66" s="188">
        <v>0</v>
      </c>
      <c r="F66" s="291" t="s">
        <v>474</v>
      </c>
      <c r="G66" s="290"/>
      <c r="H66" s="180">
        <v>51</v>
      </c>
      <c r="I66" s="289"/>
      <c r="J66" s="290"/>
      <c r="K66" s="290"/>
      <c r="L66" s="188"/>
      <c r="M66" s="100"/>
      <c r="N66" s="100"/>
    </row>
    <row r="67" spans="1:14" s="1" customFormat="1" ht="12.75">
      <c r="A67" s="187" t="s">
        <v>472</v>
      </c>
      <c r="B67" s="180">
        <v>8</v>
      </c>
      <c r="C67" s="289"/>
      <c r="D67" s="289"/>
      <c r="E67" s="188"/>
      <c r="F67" s="291"/>
      <c r="G67" s="290"/>
      <c r="H67" s="180"/>
      <c r="I67" s="289"/>
      <c r="J67" s="290"/>
      <c r="K67" s="290"/>
      <c r="L67" s="188"/>
      <c r="M67" s="100"/>
      <c r="N67" s="100"/>
    </row>
    <row r="68" spans="1:14" s="1" customFormat="1" ht="13.5" thickBot="1">
      <c r="A68" s="196"/>
      <c r="B68" s="195"/>
      <c r="C68" s="297"/>
      <c r="D68" s="297"/>
      <c r="E68" s="197"/>
      <c r="F68" s="423"/>
      <c r="G68" s="424"/>
      <c r="H68" s="195"/>
      <c r="I68" s="297"/>
      <c r="J68" s="424"/>
      <c r="K68" s="424"/>
      <c r="L68" s="197"/>
      <c r="M68" s="100"/>
      <c r="N68" s="100"/>
    </row>
    <row r="69" spans="1:14" s="1" customFormat="1" ht="13.5" thickBot="1">
      <c r="A69" s="241" t="s">
        <v>8</v>
      </c>
      <c r="B69" s="242">
        <f>SUM(B65:B68)</f>
        <v>167</v>
      </c>
      <c r="C69" s="283" t="s">
        <v>8</v>
      </c>
      <c r="D69" s="283"/>
      <c r="E69" s="199">
        <f>SUM(E65:E68)</f>
        <v>0</v>
      </c>
      <c r="F69" s="444" t="s">
        <v>8</v>
      </c>
      <c r="G69" s="428"/>
      <c r="H69" s="194">
        <f>SUM(H65:H68)</f>
        <v>218</v>
      </c>
      <c r="I69" s="283" t="s">
        <v>8</v>
      </c>
      <c r="J69" s="428"/>
      <c r="K69" s="428"/>
      <c r="L69" s="199">
        <f>SUM(L65:L68)</f>
        <v>0</v>
      </c>
      <c r="M69" s="100"/>
      <c r="N69" s="100"/>
    </row>
    <row r="70" spans="1:14" s="1" customFormat="1" ht="13.5" thickBot="1">
      <c r="A70" s="243" t="s">
        <v>487</v>
      </c>
      <c r="B70" s="244">
        <f>B69-E69</f>
        <v>167</v>
      </c>
      <c r="C70" s="100"/>
      <c r="D70" s="100"/>
      <c r="E70" s="100"/>
      <c r="F70" s="287" t="s">
        <v>487</v>
      </c>
      <c r="G70" s="288"/>
      <c r="H70" s="245">
        <f>H69-L69</f>
        <v>218</v>
      </c>
      <c r="I70" s="100"/>
      <c r="J70" s="100"/>
      <c r="K70" s="100"/>
      <c r="L70" s="100"/>
      <c r="M70" s="100"/>
      <c r="N70" s="100"/>
    </row>
    <row r="73" spans="1:14" s="1" customFormat="1" ht="13.5" thickBot="1">
      <c r="A73" s="100"/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</row>
    <row r="74" spans="1:16" ht="12.75">
      <c r="A74" s="387" t="s">
        <v>87</v>
      </c>
      <c r="B74" s="389" t="s">
        <v>88</v>
      </c>
      <c r="C74" s="436" t="s">
        <v>478</v>
      </c>
      <c r="D74" s="437"/>
      <c r="E74" s="437"/>
      <c r="F74" s="437"/>
      <c r="G74" s="437"/>
      <c r="H74" s="437"/>
      <c r="I74" s="438"/>
      <c r="J74" s="416" t="s">
        <v>89</v>
      </c>
      <c r="K74" s="214"/>
      <c r="L74" s="432" t="s">
        <v>61</v>
      </c>
      <c r="M74" s="433"/>
      <c r="N74" s="358">
        <v>2003</v>
      </c>
      <c r="O74" s="421">
        <v>2004</v>
      </c>
      <c r="P74"/>
    </row>
    <row r="75" spans="1:16" ht="13.5" thickBot="1">
      <c r="A75" s="388"/>
      <c r="B75" s="390"/>
      <c r="C75" s="419" t="s">
        <v>90</v>
      </c>
      <c r="D75" s="439" t="s">
        <v>91</v>
      </c>
      <c r="E75" s="440"/>
      <c r="F75" s="440"/>
      <c r="G75" s="440"/>
      <c r="H75" s="440"/>
      <c r="I75" s="441"/>
      <c r="J75" s="417"/>
      <c r="K75" s="215"/>
      <c r="L75" s="434"/>
      <c r="M75" s="435"/>
      <c r="N75" s="359"/>
      <c r="O75" s="422"/>
      <c r="P75"/>
    </row>
    <row r="76" spans="1:16" ht="13.5" thickBot="1">
      <c r="A76" s="320"/>
      <c r="B76" s="391"/>
      <c r="C76" s="420"/>
      <c r="D76" s="131">
        <v>1</v>
      </c>
      <c r="E76" s="131">
        <v>2</v>
      </c>
      <c r="F76" s="131">
        <v>3</v>
      </c>
      <c r="G76" s="131">
        <v>4</v>
      </c>
      <c r="H76" s="131">
        <v>5</v>
      </c>
      <c r="I76" s="211">
        <v>6</v>
      </c>
      <c r="J76" s="418"/>
      <c r="K76" s="216"/>
      <c r="L76" s="212" t="s">
        <v>62</v>
      </c>
      <c r="M76" s="213"/>
      <c r="N76" s="201">
        <v>0</v>
      </c>
      <c r="O76" s="202">
        <v>0</v>
      </c>
      <c r="P76"/>
    </row>
    <row r="77" spans="1:16" ht="13.5" thickBot="1">
      <c r="A77" s="132">
        <v>27515</v>
      </c>
      <c r="B77" s="133">
        <v>9428</v>
      </c>
      <c r="C77" s="207">
        <f>SUM(D77:I77)</f>
        <v>663</v>
      </c>
      <c r="D77" s="209">
        <v>107</v>
      </c>
      <c r="E77" s="209">
        <v>184</v>
      </c>
      <c r="F77" s="209">
        <v>159</v>
      </c>
      <c r="G77" s="209">
        <v>0</v>
      </c>
      <c r="H77" s="207">
        <v>213</v>
      </c>
      <c r="I77" s="255">
        <v>0</v>
      </c>
      <c r="J77" s="134">
        <f>SUM(A77-B77-C77)</f>
        <v>17424</v>
      </c>
      <c r="K77" s="216"/>
      <c r="L77" s="412" t="s">
        <v>63</v>
      </c>
      <c r="M77" s="413"/>
      <c r="N77" s="103">
        <v>0</v>
      </c>
      <c r="O77" s="104">
        <v>0</v>
      </c>
      <c r="P77"/>
    </row>
    <row r="78" spans="1:15" s="1" customFormat="1" ht="13.5" thickBot="1">
      <c r="A78" s="101"/>
      <c r="B78" s="102"/>
      <c r="C78" s="102"/>
      <c r="D78" s="102"/>
      <c r="E78" s="2"/>
      <c r="F78" s="7"/>
      <c r="G78" s="7"/>
      <c r="H78" s="101"/>
      <c r="I78" s="102"/>
      <c r="J78" s="102"/>
      <c r="K78" s="102"/>
      <c r="L78" s="414" t="s">
        <v>479</v>
      </c>
      <c r="M78" s="415"/>
      <c r="N78" s="203">
        <v>0</v>
      </c>
      <c r="O78" s="204">
        <v>0</v>
      </c>
    </row>
    <row r="79" spans="1:12" s="1" customFormat="1" ht="13.5" thickBot="1">
      <c r="A79" s="101"/>
      <c r="B79" s="102"/>
      <c r="C79" s="102"/>
      <c r="D79" s="102"/>
      <c r="E79" s="2"/>
      <c r="F79" s="7"/>
      <c r="G79" s="7"/>
      <c r="H79" s="101"/>
      <c r="I79" s="102"/>
      <c r="J79" s="102"/>
      <c r="K79" s="102"/>
      <c r="L79" s="2"/>
    </row>
    <row r="80" spans="1:12" s="1" customFormat="1" ht="12.75">
      <c r="A80" s="404" t="s">
        <v>222</v>
      </c>
      <c r="B80" s="406" t="s">
        <v>92</v>
      </c>
      <c r="C80" s="408" t="s">
        <v>93</v>
      </c>
      <c r="D80" s="409"/>
      <c r="E80" s="409"/>
      <c r="F80" s="400"/>
      <c r="G80" s="410" t="s">
        <v>94</v>
      </c>
      <c r="H80" s="392" t="s">
        <v>95</v>
      </c>
      <c r="I80" s="298" t="s">
        <v>224</v>
      </c>
      <c r="J80" s="356"/>
      <c r="K80" s="356"/>
      <c r="L80" s="357"/>
    </row>
    <row r="81" spans="1:12" s="1" customFormat="1" ht="18.75" thickBot="1">
      <c r="A81" s="405"/>
      <c r="B81" s="407"/>
      <c r="C81" s="135" t="s">
        <v>96</v>
      </c>
      <c r="D81" s="136" t="s">
        <v>97</v>
      </c>
      <c r="E81" s="136" t="s">
        <v>98</v>
      </c>
      <c r="F81" s="137" t="s">
        <v>99</v>
      </c>
      <c r="G81" s="411"/>
      <c r="H81" s="393"/>
      <c r="I81" s="170" t="s">
        <v>100</v>
      </c>
      <c r="J81" s="136" t="s">
        <v>97</v>
      </c>
      <c r="K81" s="136" t="s">
        <v>98</v>
      </c>
      <c r="L81" s="137" t="s">
        <v>225</v>
      </c>
    </row>
    <row r="82" spans="1:12" s="1" customFormat="1" ht="12.75">
      <c r="A82" s="138" t="s">
        <v>101</v>
      </c>
      <c r="B82" s="139">
        <v>2133.26</v>
      </c>
      <c r="C82" s="140" t="s">
        <v>102</v>
      </c>
      <c r="D82" s="141" t="s">
        <v>102</v>
      </c>
      <c r="E82" s="141" t="s">
        <v>102</v>
      </c>
      <c r="F82" s="142" t="s">
        <v>102</v>
      </c>
      <c r="G82" s="143">
        <v>2199.67</v>
      </c>
      <c r="H82" s="144" t="s">
        <v>102</v>
      </c>
      <c r="I82" s="141" t="s">
        <v>102</v>
      </c>
      <c r="J82" s="141" t="s">
        <v>102</v>
      </c>
      <c r="K82" s="141" t="s">
        <v>102</v>
      </c>
      <c r="L82" s="142" t="s">
        <v>102</v>
      </c>
    </row>
    <row r="83" spans="1:12" s="1" customFormat="1" ht="12.75">
      <c r="A83" s="145" t="s">
        <v>103</v>
      </c>
      <c r="B83" s="146">
        <v>175.51</v>
      </c>
      <c r="C83" s="147">
        <v>176</v>
      </c>
      <c r="D83" s="148">
        <v>35</v>
      </c>
      <c r="E83" s="148">
        <v>193</v>
      </c>
      <c r="F83" s="149">
        <v>18</v>
      </c>
      <c r="G83" s="150">
        <v>18.24</v>
      </c>
      <c r="H83" s="151">
        <f>+G83-F83</f>
        <v>0.23999999999999844</v>
      </c>
      <c r="I83" s="148">
        <v>18</v>
      </c>
      <c r="J83" s="148">
        <v>13</v>
      </c>
      <c r="K83" s="148">
        <v>0</v>
      </c>
      <c r="L83" s="149">
        <f>+I83+J83-K83</f>
        <v>31</v>
      </c>
    </row>
    <row r="84" spans="1:12" s="1" customFormat="1" ht="12.75">
      <c r="A84" s="145" t="s">
        <v>104</v>
      </c>
      <c r="B84" s="146">
        <v>10.59</v>
      </c>
      <c r="C84" s="147">
        <v>11</v>
      </c>
      <c r="D84" s="148">
        <v>156</v>
      </c>
      <c r="E84" s="148">
        <v>0</v>
      </c>
      <c r="F84" s="149">
        <v>167</v>
      </c>
      <c r="G84" s="150">
        <v>166.67</v>
      </c>
      <c r="H84" s="151">
        <f>+G84-F84</f>
        <v>-0.3300000000000125</v>
      </c>
      <c r="I84" s="148">
        <v>167</v>
      </c>
      <c r="J84" s="148">
        <v>51</v>
      </c>
      <c r="K84" s="148">
        <v>0</v>
      </c>
      <c r="L84" s="149">
        <f>+I84+J84-K84</f>
        <v>218</v>
      </c>
    </row>
    <row r="85" spans="1:12" s="1" customFormat="1" ht="12.75">
      <c r="A85" s="145" t="s">
        <v>223</v>
      </c>
      <c r="B85" s="146">
        <v>32.53</v>
      </c>
      <c r="C85" s="147">
        <v>33</v>
      </c>
      <c r="D85" s="148">
        <v>644</v>
      </c>
      <c r="E85" s="148">
        <v>652</v>
      </c>
      <c r="F85" s="149">
        <v>25</v>
      </c>
      <c r="G85" s="150">
        <v>25.27</v>
      </c>
      <c r="H85" s="151">
        <f>+G85-F85</f>
        <v>0.2699999999999996</v>
      </c>
      <c r="I85" s="153">
        <v>25</v>
      </c>
      <c r="J85" s="153">
        <v>663</v>
      </c>
      <c r="K85" s="153">
        <v>658</v>
      </c>
      <c r="L85" s="149">
        <f>+I85+J85-K85</f>
        <v>30</v>
      </c>
    </row>
    <row r="86" spans="1:12" s="1" customFormat="1" ht="12.75">
      <c r="A86" s="145" t="s">
        <v>105</v>
      </c>
      <c r="B86" s="146">
        <v>1914.63</v>
      </c>
      <c r="C86" s="171" t="s">
        <v>102</v>
      </c>
      <c r="D86" s="141" t="s">
        <v>102</v>
      </c>
      <c r="E86" s="172" t="s">
        <v>102</v>
      </c>
      <c r="F86" s="173" t="s">
        <v>102</v>
      </c>
      <c r="G86" s="150">
        <v>1989.49</v>
      </c>
      <c r="H86" s="171" t="s">
        <v>102</v>
      </c>
      <c r="I86" s="141" t="s">
        <v>102</v>
      </c>
      <c r="J86" s="172" t="s">
        <v>102</v>
      </c>
      <c r="K86" s="173" t="s">
        <v>102</v>
      </c>
      <c r="L86" s="174">
        <v>0</v>
      </c>
    </row>
    <row r="87" spans="1:12" s="1" customFormat="1" ht="13.5" thickBot="1">
      <c r="A87" s="154" t="s">
        <v>106</v>
      </c>
      <c r="B87" s="155">
        <v>37.21</v>
      </c>
      <c r="C87" s="156">
        <v>120</v>
      </c>
      <c r="D87" s="157">
        <v>274</v>
      </c>
      <c r="E87" s="157">
        <v>252</v>
      </c>
      <c r="F87" s="158">
        <v>142</v>
      </c>
      <c r="G87" s="159">
        <v>61</v>
      </c>
      <c r="H87" s="160">
        <f>+G87-F87</f>
        <v>-81</v>
      </c>
      <c r="I87" s="157">
        <v>142</v>
      </c>
      <c r="J87" s="157">
        <v>282</v>
      </c>
      <c r="K87" s="157">
        <v>282</v>
      </c>
      <c r="L87" s="158">
        <f>+I87+J87-K87</f>
        <v>142</v>
      </c>
    </row>
    <row r="88" spans="1:12" s="1" customFormat="1" ht="12.75">
      <c r="A88" s="101"/>
      <c r="B88" s="102"/>
      <c r="C88" s="102"/>
      <c r="D88" s="102"/>
      <c r="E88" s="2"/>
      <c r="F88" s="7"/>
      <c r="G88" s="7"/>
      <c r="H88" s="101"/>
      <c r="I88" s="102"/>
      <c r="J88" s="102"/>
      <c r="K88" s="102"/>
      <c r="L88" s="2"/>
    </row>
    <row r="89" spans="1:12" s="1" customFormat="1" ht="12.75">
      <c r="A89" s="101"/>
      <c r="B89" s="102"/>
      <c r="C89" s="102"/>
      <c r="D89" s="102"/>
      <c r="E89" s="2"/>
      <c r="F89" s="7"/>
      <c r="G89" s="7"/>
      <c r="H89" s="101"/>
      <c r="I89" s="102"/>
      <c r="J89" s="102"/>
      <c r="K89" s="102"/>
      <c r="L89" s="2"/>
    </row>
    <row r="90" ht="13.5" thickBot="1"/>
    <row r="91" spans="1:12" ht="12.75">
      <c r="A91" s="401" t="s">
        <v>107</v>
      </c>
      <c r="B91" s="341" t="s">
        <v>8</v>
      </c>
      <c r="C91" s="341" t="s">
        <v>108</v>
      </c>
      <c r="D91" s="383"/>
      <c r="E91" s="383"/>
      <c r="F91" s="383"/>
      <c r="G91" s="383"/>
      <c r="H91" s="384"/>
      <c r="I91" s="105"/>
      <c r="J91" s="374" t="s">
        <v>64</v>
      </c>
      <c r="K91" s="319"/>
      <c r="L91" s="375"/>
    </row>
    <row r="92" spans="1:12" ht="13.5" thickBot="1">
      <c r="A92" s="402"/>
      <c r="B92" s="403"/>
      <c r="C92" s="161" t="s">
        <v>109</v>
      </c>
      <c r="D92" s="162" t="s">
        <v>110</v>
      </c>
      <c r="E92" s="162" t="s">
        <v>111</v>
      </c>
      <c r="F92" s="162" t="s">
        <v>112</v>
      </c>
      <c r="G92" s="163" t="s">
        <v>113</v>
      </c>
      <c r="H92" s="164" t="s">
        <v>90</v>
      </c>
      <c r="I92" s="105"/>
      <c r="J92" s="106"/>
      <c r="K92" s="107" t="s">
        <v>65</v>
      </c>
      <c r="L92" s="108" t="s">
        <v>66</v>
      </c>
    </row>
    <row r="93" spans="1:12" ht="12.75">
      <c r="A93" s="165" t="s">
        <v>114</v>
      </c>
      <c r="B93" s="146">
        <v>0</v>
      </c>
      <c r="C93" s="148"/>
      <c r="D93" s="148"/>
      <c r="E93" s="148"/>
      <c r="F93" s="148"/>
      <c r="G93" s="146"/>
      <c r="H93" s="149">
        <f>SUM(C93:G93)</f>
        <v>0</v>
      </c>
      <c r="I93" s="105"/>
      <c r="J93" s="109">
        <v>2004</v>
      </c>
      <c r="K93" s="110">
        <v>13492</v>
      </c>
      <c r="L93" s="111">
        <f>+G27</f>
        <v>13685</v>
      </c>
    </row>
    <row r="94" spans="1:12" ht="13.5" thickBot="1">
      <c r="A94" s="166" t="s">
        <v>115</v>
      </c>
      <c r="B94" s="155">
        <v>0</v>
      </c>
      <c r="C94" s="157"/>
      <c r="D94" s="157"/>
      <c r="E94" s="157"/>
      <c r="F94" s="157"/>
      <c r="G94" s="155"/>
      <c r="H94" s="158">
        <f>SUM(C94:G94)</f>
        <v>0</v>
      </c>
      <c r="I94" s="105"/>
      <c r="J94" s="112">
        <v>2005</v>
      </c>
      <c r="K94" s="113">
        <f>+L27</f>
        <v>14100</v>
      </c>
      <c r="L94" s="114"/>
    </row>
    <row r="95" ht="12.75" customHeight="1"/>
    <row r="96" ht="13.5" thickBot="1"/>
    <row r="97" spans="1:10" ht="21" customHeight="1">
      <c r="A97" s="376" t="s">
        <v>67</v>
      </c>
      <c r="B97" s="378" t="s">
        <v>68</v>
      </c>
      <c r="C97" s="379"/>
      <c r="D97" s="380"/>
      <c r="E97" s="378" t="s">
        <v>69</v>
      </c>
      <c r="F97" s="379"/>
      <c r="G97" s="381"/>
      <c r="H97" s="382" t="s">
        <v>70</v>
      </c>
      <c r="I97" s="379"/>
      <c r="J97" s="381"/>
    </row>
    <row r="98" spans="1:10" ht="12.75">
      <c r="A98" s="377"/>
      <c r="B98" s="115">
        <v>2003</v>
      </c>
      <c r="C98" s="115">
        <v>2004</v>
      </c>
      <c r="D98" s="115" t="s">
        <v>71</v>
      </c>
      <c r="E98" s="115">
        <v>2003</v>
      </c>
      <c r="F98" s="115">
        <v>2004</v>
      </c>
      <c r="G98" s="116" t="s">
        <v>71</v>
      </c>
      <c r="H98" s="117">
        <v>2003</v>
      </c>
      <c r="I98" s="115">
        <v>2004</v>
      </c>
      <c r="J98" s="116" t="s">
        <v>71</v>
      </c>
    </row>
    <row r="99" spans="1:10" ht="18.75">
      <c r="A99" s="118" t="s">
        <v>72</v>
      </c>
      <c r="B99" s="119">
        <v>5</v>
      </c>
      <c r="C99" s="119">
        <v>5.23</v>
      </c>
      <c r="D99" s="119">
        <f>+C99-B99</f>
        <v>0.23000000000000043</v>
      </c>
      <c r="E99" s="119">
        <v>5</v>
      </c>
      <c r="F99" s="119">
        <v>5</v>
      </c>
      <c r="G99" s="120">
        <f>+F99-E99</f>
        <v>0</v>
      </c>
      <c r="H99" s="121">
        <v>16939</v>
      </c>
      <c r="I99" s="122">
        <v>17991</v>
      </c>
      <c r="J99" s="123">
        <f>+I99-H99</f>
        <v>1052</v>
      </c>
    </row>
    <row r="100" spans="1:10" ht="12.75">
      <c r="A100" s="118" t="s">
        <v>141</v>
      </c>
      <c r="B100" s="119">
        <v>28.5</v>
      </c>
      <c r="C100" s="119">
        <v>29.03</v>
      </c>
      <c r="D100" s="119">
        <f aca="true" t="shared" si="12" ref="D100:D109">+C100-B100</f>
        <v>0.5300000000000011</v>
      </c>
      <c r="E100" s="119">
        <v>28.5</v>
      </c>
      <c r="F100" s="119">
        <v>29</v>
      </c>
      <c r="G100" s="120">
        <f aca="true" t="shared" si="13" ref="G100:G109">+F100-E100</f>
        <v>0.5</v>
      </c>
      <c r="H100" s="121">
        <v>15864</v>
      </c>
      <c r="I100" s="124">
        <v>16255</v>
      </c>
      <c r="J100" s="123">
        <f aca="true" t="shared" si="14" ref="J100:J109">+I100-H100</f>
        <v>391</v>
      </c>
    </row>
    <row r="101" spans="1:10" ht="12.75">
      <c r="A101" s="118" t="s">
        <v>74</v>
      </c>
      <c r="B101" s="119">
        <v>5.5</v>
      </c>
      <c r="C101" s="119">
        <v>4.74</v>
      </c>
      <c r="D101" s="119">
        <f t="shared" si="12"/>
        <v>-0.7599999999999998</v>
      </c>
      <c r="E101" s="119">
        <v>5.5</v>
      </c>
      <c r="F101" s="119">
        <v>4</v>
      </c>
      <c r="G101" s="120">
        <f t="shared" si="13"/>
        <v>-1.5</v>
      </c>
      <c r="H101" s="121">
        <v>12555</v>
      </c>
      <c r="I101" s="124">
        <v>14241</v>
      </c>
      <c r="J101" s="123">
        <f t="shared" si="14"/>
        <v>1686</v>
      </c>
    </row>
    <row r="102" spans="1:10" ht="12.75">
      <c r="A102" s="118" t="s">
        <v>75</v>
      </c>
      <c r="B102" s="119">
        <v>10.8</v>
      </c>
      <c r="C102" s="119">
        <v>8</v>
      </c>
      <c r="D102" s="119">
        <f t="shared" si="12"/>
        <v>-2.8000000000000007</v>
      </c>
      <c r="E102" s="119">
        <v>10.8</v>
      </c>
      <c r="F102" s="119">
        <v>8</v>
      </c>
      <c r="G102" s="120">
        <f t="shared" si="13"/>
        <v>-2.8000000000000007</v>
      </c>
      <c r="H102" s="121">
        <v>11175</v>
      </c>
      <c r="I102" s="124">
        <v>12034</v>
      </c>
      <c r="J102" s="123">
        <f t="shared" si="14"/>
        <v>859</v>
      </c>
    </row>
    <row r="103" spans="1:10" ht="12.75">
      <c r="A103" s="118" t="s">
        <v>142</v>
      </c>
      <c r="B103" s="119">
        <v>0.5</v>
      </c>
      <c r="C103" s="119">
        <v>0.5</v>
      </c>
      <c r="D103" s="119">
        <f t="shared" si="12"/>
        <v>0</v>
      </c>
      <c r="E103" s="119">
        <v>0.5</v>
      </c>
      <c r="F103" s="119">
        <v>0.5</v>
      </c>
      <c r="G103" s="120">
        <f t="shared" si="13"/>
        <v>0</v>
      </c>
      <c r="H103" s="121">
        <v>21796</v>
      </c>
      <c r="I103" s="124">
        <v>24475</v>
      </c>
      <c r="J103" s="123">
        <f t="shared" si="14"/>
        <v>2679</v>
      </c>
    </row>
    <row r="104" spans="1:10" ht="12.75">
      <c r="A104" s="118" t="s">
        <v>77</v>
      </c>
      <c r="B104" s="119"/>
      <c r="C104" s="119"/>
      <c r="D104" s="119">
        <f t="shared" si="12"/>
        <v>0</v>
      </c>
      <c r="E104" s="119"/>
      <c r="F104" s="119"/>
      <c r="G104" s="120">
        <f t="shared" si="13"/>
        <v>0</v>
      </c>
      <c r="H104" s="121"/>
      <c r="I104" s="124"/>
      <c r="J104" s="123">
        <f t="shared" si="14"/>
        <v>0</v>
      </c>
    </row>
    <row r="105" spans="1:10" ht="12.75">
      <c r="A105" s="118" t="s">
        <v>78</v>
      </c>
      <c r="B105" s="119"/>
      <c r="C105" s="119"/>
      <c r="D105" s="119">
        <f t="shared" si="12"/>
        <v>0</v>
      </c>
      <c r="E105" s="119"/>
      <c r="F105" s="119"/>
      <c r="G105" s="120">
        <f t="shared" si="13"/>
        <v>0</v>
      </c>
      <c r="H105" s="121"/>
      <c r="I105" s="124"/>
      <c r="J105" s="123">
        <f t="shared" si="14"/>
        <v>0</v>
      </c>
    </row>
    <row r="106" spans="1:10" ht="12.75">
      <c r="A106" s="118" t="s">
        <v>79</v>
      </c>
      <c r="B106" s="119"/>
      <c r="C106" s="119">
        <v>7.79</v>
      </c>
      <c r="D106" s="119">
        <f t="shared" si="12"/>
        <v>7.79</v>
      </c>
      <c r="E106" s="119"/>
      <c r="F106" s="119">
        <v>10</v>
      </c>
      <c r="G106" s="120">
        <f t="shared" si="13"/>
        <v>10</v>
      </c>
      <c r="H106" s="121"/>
      <c r="I106" s="124">
        <v>10912</v>
      </c>
      <c r="J106" s="123">
        <f t="shared" si="14"/>
        <v>10912</v>
      </c>
    </row>
    <row r="107" spans="1:10" ht="12.75">
      <c r="A107" s="118" t="s">
        <v>80</v>
      </c>
      <c r="B107" s="119">
        <v>3</v>
      </c>
      <c r="C107" s="119">
        <v>3</v>
      </c>
      <c r="D107" s="119">
        <f t="shared" si="12"/>
        <v>0</v>
      </c>
      <c r="E107" s="119">
        <v>3</v>
      </c>
      <c r="F107" s="119">
        <v>3</v>
      </c>
      <c r="G107" s="120">
        <f t="shared" si="13"/>
        <v>0</v>
      </c>
      <c r="H107" s="121">
        <v>15002</v>
      </c>
      <c r="I107" s="124">
        <v>15333</v>
      </c>
      <c r="J107" s="123">
        <f t="shared" si="14"/>
        <v>331</v>
      </c>
    </row>
    <row r="108" spans="1:10" ht="12.75">
      <c r="A108" s="118" t="s">
        <v>81</v>
      </c>
      <c r="B108" s="119">
        <v>27.5</v>
      </c>
      <c r="C108" s="119">
        <v>26.62</v>
      </c>
      <c r="D108" s="119">
        <v>-0.88</v>
      </c>
      <c r="E108" s="119">
        <v>27.5</v>
      </c>
      <c r="F108" s="119">
        <v>27.75</v>
      </c>
      <c r="G108" s="120">
        <f t="shared" si="13"/>
        <v>0.25</v>
      </c>
      <c r="H108" s="121">
        <v>9692</v>
      </c>
      <c r="I108" s="124">
        <v>10446</v>
      </c>
      <c r="J108" s="123">
        <f t="shared" si="14"/>
        <v>754</v>
      </c>
    </row>
    <row r="109" spans="1:10" ht="13.5" thickBot="1">
      <c r="A109" s="125" t="s">
        <v>8</v>
      </c>
      <c r="B109" s="126">
        <v>80.8</v>
      </c>
      <c r="C109" s="126">
        <v>84.4</v>
      </c>
      <c r="D109" s="126">
        <f t="shared" si="12"/>
        <v>3.6000000000000085</v>
      </c>
      <c r="E109" s="126">
        <v>80.8</v>
      </c>
      <c r="F109" s="126">
        <v>87.25</v>
      </c>
      <c r="G109" s="127">
        <f t="shared" si="13"/>
        <v>6.450000000000003</v>
      </c>
      <c r="H109" s="128">
        <v>13062</v>
      </c>
      <c r="I109" s="129">
        <v>13513</v>
      </c>
      <c r="J109" s="130">
        <f t="shared" si="14"/>
        <v>451</v>
      </c>
    </row>
    <row r="110" ht="13.5" thickBot="1"/>
    <row r="111" spans="1:16" ht="12.75">
      <c r="A111" s="394" t="s">
        <v>82</v>
      </c>
      <c r="B111" s="395"/>
      <c r="C111" s="396"/>
      <c r="D111" s="105"/>
      <c r="E111" s="394" t="s">
        <v>83</v>
      </c>
      <c r="F111" s="395"/>
      <c r="G111" s="396"/>
      <c r="H111"/>
      <c r="I111"/>
      <c r="J111"/>
      <c r="K111"/>
      <c r="L111"/>
      <c r="M111"/>
      <c r="N111"/>
      <c r="O111"/>
      <c r="P111"/>
    </row>
    <row r="112" spans="1:16" ht="13.5" thickBot="1">
      <c r="A112" s="106" t="s">
        <v>84</v>
      </c>
      <c r="B112" s="107" t="s">
        <v>85</v>
      </c>
      <c r="C112" s="108" t="s">
        <v>66</v>
      </c>
      <c r="D112" s="105"/>
      <c r="E112" s="106"/>
      <c r="F112" s="397" t="s">
        <v>86</v>
      </c>
      <c r="G112" s="398"/>
      <c r="H112"/>
      <c r="I112"/>
      <c r="J112"/>
      <c r="K112"/>
      <c r="L112"/>
      <c r="M112"/>
      <c r="N112"/>
      <c r="O112"/>
      <c r="P112"/>
    </row>
    <row r="113" spans="1:16" ht="12.75">
      <c r="A113" s="109">
        <v>2004</v>
      </c>
      <c r="B113" s="110">
        <v>83</v>
      </c>
      <c r="C113" s="111">
        <v>84.4</v>
      </c>
      <c r="D113" s="105"/>
      <c r="E113" s="109">
        <v>2004</v>
      </c>
      <c r="F113" s="399">
        <v>203</v>
      </c>
      <c r="G113" s="400"/>
      <c r="H113"/>
      <c r="I113"/>
      <c r="J113"/>
      <c r="K113"/>
      <c r="L113"/>
      <c r="M113"/>
      <c r="N113"/>
      <c r="O113"/>
      <c r="P113"/>
    </row>
    <row r="114" spans="1:16" ht="13.5" thickBot="1">
      <c r="A114" s="112">
        <v>2005</v>
      </c>
      <c r="B114" s="113">
        <v>90.25</v>
      </c>
      <c r="C114" s="168" t="s">
        <v>221</v>
      </c>
      <c r="D114" s="105"/>
      <c r="E114" s="112">
        <v>2005</v>
      </c>
      <c r="F114" s="385">
        <v>203</v>
      </c>
      <c r="G114" s="386"/>
      <c r="H114"/>
      <c r="I114"/>
      <c r="J114"/>
      <c r="K114"/>
      <c r="L114"/>
      <c r="M114"/>
      <c r="N114"/>
      <c r="O114"/>
      <c r="P114"/>
    </row>
  </sheetData>
  <mergeCells count="123">
    <mergeCell ref="A80:A81"/>
    <mergeCell ref="B80:B81"/>
    <mergeCell ref="C80:F80"/>
    <mergeCell ref="G80:G81"/>
    <mergeCell ref="I80:L80"/>
    <mergeCell ref="F114:G114"/>
    <mergeCell ref="H80:H81"/>
    <mergeCell ref="A111:C111"/>
    <mergeCell ref="E111:G111"/>
    <mergeCell ref="F112:G112"/>
    <mergeCell ref="F113:G113"/>
    <mergeCell ref="A91:A92"/>
    <mergeCell ref="B91:B92"/>
    <mergeCell ref="C91:H91"/>
    <mergeCell ref="J91:L91"/>
    <mergeCell ref="A97:A98"/>
    <mergeCell ref="B97:D97"/>
    <mergeCell ref="E97:G97"/>
    <mergeCell ref="H97:J97"/>
    <mergeCell ref="A59:B59"/>
    <mergeCell ref="D59:F59"/>
    <mergeCell ref="H59:K59"/>
    <mergeCell ref="A60:B60"/>
    <mergeCell ref="D60:F60"/>
    <mergeCell ref="H60:K60"/>
    <mergeCell ref="A57:B57"/>
    <mergeCell ref="D57:F57"/>
    <mergeCell ref="H57:K57"/>
    <mergeCell ref="A58:B58"/>
    <mergeCell ref="D58:F58"/>
    <mergeCell ref="H58:K58"/>
    <mergeCell ref="A55:B55"/>
    <mergeCell ref="D55:F55"/>
    <mergeCell ref="H55:K55"/>
    <mergeCell ref="A56:B56"/>
    <mergeCell ref="D56:F56"/>
    <mergeCell ref="H56:K56"/>
    <mergeCell ref="A53:B53"/>
    <mergeCell ref="D53:F53"/>
    <mergeCell ref="H53:K53"/>
    <mergeCell ref="A54:B54"/>
    <mergeCell ref="D54:F54"/>
    <mergeCell ref="H54:K54"/>
    <mergeCell ref="L50:L51"/>
    <mergeCell ref="A52:B52"/>
    <mergeCell ref="D52:F52"/>
    <mergeCell ref="H52:K52"/>
    <mergeCell ref="A48:B48"/>
    <mergeCell ref="D48:F48"/>
    <mergeCell ref="H48:K48"/>
    <mergeCell ref="A50:B51"/>
    <mergeCell ref="C50:C51"/>
    <mergeCell ref="D50:F51"/>
    <mergeCell ref="G50:G51"/>
    <mergeCell ref="H50:K51"/>
    <mergeCell ref="A46:B46"/>
    <mergeCell ref="D46:F46"/>
    <mergeCell ref="H46:K46"/>
    <mergeCell ref="A47:B47"/>
    <mergeCell ref="D47:F47"/>
    <mergeCell ref="H47:K47"/>
    <mergeCell ref="A44:B44"/>
    <mergeCell ref="D44:F44"/>
    <mergeCell ref="H44:K44"/>
    <mergeCell ref="A45:B45"/>
    <mergeCell ref="D45:F45"/>
    <mergeCell ref="H45:K45"/>
    <mergeCell ref="A42:B42"/>
    <mergeCell ref="D42:F42"/>
    <mergeCell ref="H42:K42"/>
    <mergeCell ref="A43:B43"/>
    <mergeCell ref="D43:F43"/>
    <mergeCell ref="H43:K43"/>
    <mergeCell ref="H39:K40"/>
    <mergeCell ref="L39:L40"/>
    <mergeCell ref="A41:B41"/>
    <mergeCell ref="D41:F41"/>
    <mergeCell ref="H41:K41"/>
    <mergeCell ref="A39:B40"/>
    <mergeCell ref="C39:C40"/>
    <mergeCell ref="D39:F40"/>
    <mergeCell ref="G39:G40"/>
    <mergeCell ref="B36:D36"/>
    <mergeCell ref="E36:G36"/>
    <mergeCell ref="J36:L36"/>
    <mergeCell ref="B37:D37"/>
    <mergeCell ref="E37:G37"/>
    <mergeCell ref="A3:A6"/>
    <mergeCell ref="B3:N3"/>
    <mergeCell ref="H4:I4"/>
    <mergeCell ref="M4:N4"/>
    <mergeCell ref="A63:E63"/>
    <mergeCell ref="F63:L63"/>
    <mergeCell ref="C64:D64"/>
    <mergeCell ref="F64:G64"/>
    <mergeCell ref="I64:K64"/>
    <mergeCell ref="C65:D65"/>
    <mergeCell ref="F65:G65"/>
    <mergeCell ref="I65:K65"/>
    <mergeCell ref="C66:D66"/>
    <mergeCell ref="F66:G66"/>
    <mergeCell ref="I66:K66"/>
    <mergeCell ref="C67:D67"/>
    <mergeCell ref="F67:G67"/>
    <mergeCell ref="I67:K67"/>
    <mergeCell ref="C68:D68"/>
    <mergeCell ref="F68:G68"/>
    <mergeCell ref="I68:K68"/>
    <mergeCell ref="C69:D69"/>
    <mergeCell ref="F69:G69"/>
    <mergeCell ref="I69:K69"/>
    <mergeCell ref="F70:G70"/>
    <mergeCell ref="N74:N75"/>
    <mergeCell ref="O74:O75"/>
    <mergeCell ref="A74:A76"/>
    <mergeCell ref="B74:B76"/>
    <mergeCell ref="C74:I74"/>
    <mergeCell ref="C75:C76"/>
    <mergeCell ref="D75:I75"/>
    <mergeCell ref="L77:M77"/>
    <mergeCell ref="L78:M78"/>
    <mergeCell ref="J74:J76"/>
    <mergeCell ref="L74:M75"/>
  </mergeCells>
  <printOptions horizontalCentered="1"/>
  <pageMargins left="0.15748031496062992" right="0.15748031496062992" top="0.5905511811023623" bottom="0.15748031496062992" header="0.35433070866141736" footer="0.15748031496062992"/>
  <pageSetup horizontalDpi="600" verticalDpi="600" orientation="portrait" paperSize="9" scale="65" r:id="rId1"/>
  <headerFooter alignWithMargins="0">
    <oddFooter>&amp;C&amp;P</oddFooter>
  </headerFooter>
  <rowBreaks count="1" manualBreakCount="1">
    <brk id="73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15"/>
  <sheetViews>
    <sheetView view="pageBreakPreview" zoomScale="75" zoomScaleSheetLayoutView="75" workbookViewId="0" topLeftCell="A49">
      <selection activeCell="M2" sqref="M2"/>
    </sheetView>
  </sheetViews>
  <sheetFormatPr defaultColWidth="9.00390625" defaultRowHeight="12.75"/>
  <cols>
    <col min="1" max="1" width="28.125" style="10" customWidth="1"/>
    <col min="2" max="7" width="9.75390625" style="11" customWidth="1"/>
    <col min="8" max="8" width="8.125" style="11" customWidth="1"/>
    <col min="9" max="9" width="8.875" style="10" customWidth="1"/>
    <col min="10" max="10" width="10.00390625" style="10" customWidth="1"/>
    <col min="11" max="16" width="9.125" style="10" customWidth="1"/>
  </cols>
  <sheetData>
    <row r="1" spans="12:14" ht="15.75">
      <c r="L1" s="12"/>
      <c r="N1" s="13"/>
    </row>
    <row r="2" spans="1:14" ht="16.5" thickBot="1">
      <c r="A2" s="14"/>
      <c r="B2" s="15"/>
      <c r="C2" s="15"/>
      <c r="D2" s="15"/>
      <c r="E2" s="15"/>
      <c r="F2" s="15"/>
      <c r="G2" s="15"/>
      <c r="H2" s="15"/>
      <c r="L2" s="12"/>
      <c r="N2" s="13"/>
    </row>
    <row r="3" spans="1:14" ht="24" customHeight="1" thickBot="1">
      <c r="A3" s="282" t="s">
        <v>0</v>
      </c>
      <c r="B3" s="279" t="s">
        <v>365</v>
      </c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8"/>
    </row>
    <row r="4" spans="1:14" ht="12.75">
      <c r="A4" s="281"/>
      <c r="B4" s="16" t="s">
        <v>1</v>
      </c>
      <c r="C4" s="17"/>
      <c r="D4" s="18"/>
      <c r="E4" s="16" t="s">
        <v>2</v>
      </c>
      <c r="F4" s="17"/>
      <c r="G4" s="18"/>
      <c r="H4" s="298" t="s">
        <v>3</v>
      </c>
      <c r="I4" s="299"/>
      <c r="J4" s="17" t="s">
        <v>4</v>
      </c>
      <c r="K4" s="19"/>
      <c r="L4" s="18"/>
      <c r="M4" s="298" t="s">
        <v>5</v>
      </c>
      <c r="N4" s="300"/>
    </row>
    <row r="5" spans="1:14" ht="12.75">
      <c r="A5" s="281"/>
      <c r="B5" s="20" t="s">
        <v>6</v>
      </c>
      <c r="C5" s="21" t="s">
        <v>7</v>
      </c>
      <c r="D5" s="22" t="s">
        <v>8</v>
      </c>
      <c r="E5" s="20" t="s">
        <v>6</v>
      </c>
      <c r="F5" s="21" t="s">
        <v>7</v>
      </c>
      <c r="G5" s="22" t="s">
        <v>8</v>
      </c>
      <c r="H5" s="23" t="s">
        <v>8</v>
      </c>
      <c r="I5" s="23" t="s">
        <v>9</v>
      </c>
      <c r="J5" s="24" t="s">
        <v>6</v>
      </c>
      <c r="K5" s="21" t="s">
        <v>7</v>
      </c>
      <c r="L5" s="22" t="s">
        <v>8</v>
      </c>
      <c r="M5" s="23" t="s">
        <v>8</v>
      </c>
      <c r="N5" s="22" t="s">
        <v>9</v>
      </c>
    </row>
    <row r="6" spans="1:14" ht="13.5" thickBot="1">
      <c r="A6" s="278"/>
      <c r="B6" s="25" t="s">
        <v>10</v>
      </c>
      <c r="C6" s="26" t="s">
        <v>10</v>
      </c>
      <c r="D6" s="27"/>
      <c r="E6" s="25" t="s">
        <v>10</v>
      </c>
      <c r="F6" s="26" t="s">
        <v>10</v>
      </c>
      <c r="G6" s="27"/>
      <c r="H6" s="28" t="s">
        <v>11</v>
      </c>
      <c r="I6" s="29" t="s">
        <v>12</v>
      </c>
      <c r="J6" s="30" t="s">
        <v>10</v>
      </c>
      <c r="K6" s="26" t="s">
        <v>10</v>
      </c>
      <c r="L6" s="27"/>
      <c r="M6" s="28" t="s">
        <v>11</v>
      </c>
      <c r="N6" s="27" t="s">
        <v>12</v>
      </c>
    </row>
    <row r="7" spans="1:14" ht="13.5" customHeight="1" thickTop="1">
      <c r="A7" s="31" t="s">
        <v>13</v>
      </c>
      <c r="B7" s="32">
        <v>207</v>
      </c>
      <c r="C7" s="33"/>
      <c r="D7" s="34">
        <v>207</v>
      </c>
      <c r="E7" s="32">
        <v>203</v>
      </c>
      <c r="F7" s="33"/>
      <c r="G7" s="34">
        <v>203</v>
      </c>
      <c r="H7" s="44">
        <f>+G7-D7</f>
        <v>-4</v>
      </c>
      <c r="I7" s="45">
        <f>+G7/D7</f>
        <v>0.9806763285024155</v>
      </c>
      <c r="J7" s="37">
        <v>200</v>
      </c>
      <c r="K7" s="33"/>
      <c r="L7" s="38">
        <v>200</v>
      </c>
      <c r="M7" s="44">
        <f>+L7-G7</f>
        <v>-3</v>
      </c>
      <c r="N7" s="48">
        <f>+L7/G7</f>
        <v>0.9852216748768473</v>
      </c>
    </row>
    <row r="8" spans="1:14" ht="13.5" customHeight="1">
      <c r="A8" s="40" t="s">
        <v>14</v>
      </c>
      <c r="B8" s="41">
        <v>3901</v>
      </c>
      <c r="C8" s="42"/>
      <c r="D8" s="43">
        <f>SUM(B8:C8)</f>
        <v>3901</v>
      </c>
      <c r="E8" s="41">
        <v>3959</v>
      </c>
      <c r="F8" s="42"/>
      <c r="G8" s="43">
        <f>SUM(E8:F8)</f>
        <v>3959</v>
      </c>
      <c r="H8" s="44">
        <f>+G8-D8</f>
        <v>58</v>
      </c>
      <c r="I8" s="45">
        <f>+G8/D8</f>
        <v>1.0148679825685722</v>
      </c>
      <c r="J8" s="46">
        <v>4150</v>
      </c>
      <c r="K8" s="42"/>
      <c r="L8" s="47">
        <f>SUM(J8:K8)</f>
        <v>4150</v>
      </c>
      <c r="M8" s="44">
        <f>+L8-G8</f>
        <v>191</v>
      </c>
      <c r="N8" s="48">
        <f>+L8/G8</f>
        <v>1.0482445061884313</v>
      </c>
    </row>
    <row r="9" spans="1:14" ht="13.5" customHeight="1">
      <c r="A9" s="40" t="s">
        <v>15</v>
      </c>
      <c r="B9" s="41"/>
      <c r="C9" s="42"/>
      <c r="D9" s="43">
        <f aca="true" t="shared" si="0" ref="D9:D15">SUM(B9:C9)</f>
        <v>0</v>
      </c>
      <c r="E9" s="41"/>
      <c r="F9" s="42"/>
      <c r="G9" s="43">
        <f aca="true" t="shared" si="1" ref="G9:G15">SUM(E9:F9)</f>
        <v>0</v>
      </c>
      <c r="H9" s="44">
        <f aca="true" t="shared" si="2" ref="H9:H35">+G9-D9</f>
        <v>0</v>
      </c>
      <c r="I9" s="45"/>
      <c r="J9" s="46"/>
      <c r="K9" s="42"/>
      <c r="L9" s="47">
        <f aca="true" t="shared" si="3" ref="L9:L15">SUM(J9:K9)</f>
        <v>0</v>
      </c>
      <c r="M9" s="44">
        <f aca="true" t="shared" si="4" ref="M9:M35">+L9-G9</f>
        <v>0</v>
      </c>
      <c r="N9" s="48"/>
    </row>
    <row r="10" spans="1:14" ht="13.5" customHeight="1">
      <c r="A10" s="40" t="s">
        <v>16</v>
      </c>
      <c r="B10" s="41"/>
      <c r="C10" s="42"/>
      <c r="D10" s="43">
        <f t="shared" si="0"/>
        <v>0</v>
      </c>
      <c r="E10" s="41">
        <v>2</v>
      </c>
      <c r="F10" s="42"/>
      <c r="G10" s="43">
        <f t="shared" si="1"/>
        <v>2</v>
      </c>
      <c r="H10" s="44">
        <f t="shared" si="2"/>
        <v>2</v>
      </c>
      <c r="I10" s="45"/>
      <c r="J10" s="46" t="s">
        <v>476</v>
      </c>
      <c r="K10" s="42"/>
      <c r="L10" s="47">
        <f t="shared" si="3"/>
        <v>0</v>
      </c>
      <c r="M10" s="44">
        <f t="shared" si="4"/>
        <v>-2</v>
      </c>
      <c r="N10" s="48">
        <f aca="true" t="shared" si="5" ref="N10:N35">+L10/G10</f>
        <v>0</v>
      </c>
    </row>
    <row r="11" spans="1:14" ht="13.5" customHeight="1">
      <c r="A11" s="40" t="s">
        <v>17</v>
      </c>
      <c r="B11" s="41">
        <v>172</v>
      </c>
      <c r="C11" s="42"/>
      <c r="D11" s="43">
        <f t="shared" si="0"/>
        <v>172</v>
      </c>
      <c r="E11" s="41">
        <v>37</v>
      </c>
      <c r="F11" s="42"/>
      <c r="G11" s="43">
        <f t="shared" si="1"/>
        <v>37</v>
      </c>
      <c r="H11" s="44">
        <f t="shared" si="2"/>
        <v>-135</v>
      </c>
      <c r="I11" s="45">
        <f aca="true" t="shared" si="6" ref="I11:I35">+G11/D11</f>
        <v>0.21511627906976744</v>
      </c>
      <c r="J11" s="46">
        <v>10</v>
      </c>
      <c r="K11" s="42"/>
      <c r="L11" s="47">
        <f t="shared" si="3"/>
        <v>10</v>
      </c>
      <c r="M11" s="44">
        <f t="shared" si="4"/>
        <v>-27</v>
      </c>
      <c r="N11" s="48">
        <f t="shared" si="5"/>
        <v>0.2702702702702703</v>
      </c>
    </row>
    <row r="12" spans="1:14" ht="13.5" customHeight="1">
      <c r="A12" s="49" t="s">
        <v>18</v>
      </c>
      <c r="B12" s="41"/>
      <c r="C12" s="42"/>
      <c r="D12" s="43">
        <f t="shared" si="0"/>
        <v>0</v>
      </c>
      <c r="E12" s="41">
        <v>4</v>
      </c>
      <c r="F12" s="42"/>
      <c r="G12" s="43">
        <f t="shared" si="1"/>
        <v>4</v>
      </c>
      <c r="H12" s="44">
        <f t="shared" si="2"/>
        <v>4</v>
      </c>
      <c r="I12" s="45"/>
      <c r="J12" s="46"/>
      <c r="K12" s="42"/>
      <c r="L12" s="47">
        <f t="shared" si="3"/>
        <v>0</v>
      </c>
      <c r="M12" s="44">
        <f t="shared" si="4"/>
        <v>-4</v>
      </c>
      <c r="N12" s="48"/>
    </row>
    <row r="13" spans="1:14" ht="13.5" customHeight="1">
      <c r="A13" s="49" t="s">
        <v>19</v>
      </c>
      <c r="B13" s="41"/>
      <c r="C13" s="42"/>
      <c r="D13" s="43">
        <f t="shared" si="0"/>
        <v>0</v>
      </c>
      <c r="E13" s="41"/>
      <c r="F13" s="42"/>
      <c r="G13" s="43">
        <f t="shared" si="1"/>
        <v>0</v>
      </c>
      <c r="H13" s="44">
        <f t="shared" si="2"/>
        <v>0</v>
      </c>
      <c r="I13" s="45"/>
      <c r="J13" s="46"/>
      <c r="K13" s="42"/>
      <c r="L13" s="47">
        <f t="shared" si="3"/>
        <v>0</v>
      </c>
      <c r="M13" s="44">
        <f t="shared" si="4"/>
        <v>0</v>
      </c>
      <c r="N13" s="48"/>
    </row>
    <row r="14" spans="1:14" ht="23.25" customHeight="1">
      <c r="A14" s="49" t="s">
        <v>20</v>
      </c>
      <c r="B14" s="41"/>
      <c r="C14" s="42"/>
      <c r="D14" s="43">
        <f t="shared" si="0"/>
        <v>0</v>
      </c>
      <c r="E14" s="41"/>
      <c r="F14" s="42"/>
      <c r="G14" s="43">
        <f t="shared" si="1"/>
        <v>0</v>
      </c>
      <c r="H14" s="44">
        <f t="shared" si="2"/>
        <v>0</v>
      </c>
      <c r="I14" s="45"/>
      <c r="J14" s="46"/>
      <c r="K14" s="42"/>
      <c r="L14" s="47">
        <f t="shared" si="3"/>
        <v>0</v>
      </c>
      <c r="M14" s="44">
        <f t="shared" si="4"/>
        <v>0</v>
      </c>
      <c r="N14" s="48"/>
    </row>
    <row r="15" spans="1:14" ht="13.5" customHeight="1" thickBot="1">
      <c r="A15" s="50" t="s">
        <v>21</v>
      </c>
      <c r="B15" s="51">
        <v>7500</v>
      </c>
      <c r="C15" s="52"/>
      <c r="D15" s="43">
        <f t="shared" si="0"/>
        <v>7500</v>
      </c>
      <c r="E15" s="51">
        <v>6908</v>
      </c>
      <c r="F15" s="52"/>
      <c r="G15" s="43">
        <f t="shared" si="1"/>
        <v>6908</v>
      </c>
      <c r="H15" s="53">
        <f t="shared" si="2"/>
        <v>-592</v>
      </c>
      <c r="I15" s="54">
        <f t="shared" si="6"/>
        <v>0.9210666666666667</v>
      </c>
      <c r="J15" s="55">
        <v>7534</v>
      </c>
      <c r="K15" s="52"/>
      <c r="L15" s="47">
        <f t="shared" si="3"/>
        <v>7534</v>
      </c>
      <c r="M15" s="53">
        <f t="shared" si="4"/>
        <v>626</v>
      </c>
      <c r="N15" s="56">
        <f t="shared" si="5"/>
        <v>1.0906195715112912</v>
      </c>
    </row>
    <row r="16" spans="1:14" ht="13.5" customHeight="1" thickBot="1">
      <c r="A16" s="57" t="s">
        <v>22</v>
      </c>
      <c r="B16" s="58">
        <f>SUM(B7+B8+B9+B10+B11+B13+B15)</f>
        <v>11780</v>
      </c>
      <c r="C16" s="59">
        <f>SUM(C7+C8+C9+C10+C11+C13+C15)</f>
        <v>0</v>
      </c>
      <c r="D16" s="60">
        <f>SUM(D7+D8+D9+D10+D11+D13+D15)</f>
        <v>11780</v>
      </c>
      <c r="E16" s="58">
        <v>11113</v>
      </c>
      <c r="F16" s="59">
        <f>SUM(F7+F8+F9+F10+F11+F13+F15)</f>
        <v>0</v>
      </c>
      <c r="G16" s="60">
        <v>11113</v>
      </c>
      <c r="H16" s="61">
        <f t="shared" si="2"/>
        <v>-667</v>
      </c>
      <c r="I16" s="62">
        <f t="shared" si="6"/>
        <v>0.9433786078098472</v>
      </c>
      <c r="J16" s="60">
        <v>11894</v>
      </c>
      <c r="K16" s="59">
        <f>SUM(K7+K8+K9+K10+K11+K13+K15)</f>
        <v>0</v>
      </c>
      <c r="L16" s="60">
        <f>SUM(L7+L8+L9+L10+L11+L13+L15)</f>
        <v>11894</v>
      </c>
      <c r="M16" s="61">
        <f t="shared" si="4"/>
        <v>781</v>
      </c>
      <c r="N16" s="64">
        <f t="shared" si="5"/>
        <v>1.0702780527310358</v>
      </c>
    </row>
    <row r="17" spans="1:14" ht="13.5" customHeight="1">
      <c r="A17" s="65" t="s">
        <v>23</v>
      </c>
      <c r="B17" s="32">
        <v>2770</v>
      </c>
      <c r="C17" s="33"/>
      <c r="D17" s="43">
        <f aca="true" t="shared" si="7" ref="D17:D34">SUM(B17:C17)</f>
        <v>2770</v>
      </c>
      <c r="E17" s="32">
        <v>2752</v>
      </c>
      <c r="F17" s="33"/>
      <c r="G17" s="34">
        <f>SUM(E17:F17)</f>
        <v>2752</v>
      </c>
      <c r="H17" s="35">
        <f t="shared" si="2"/>
        <v>-18</v>
      </c>
      <c r="I17" s="66">
        <f t="shared" si="6"/>
        <v>0.9935018050541516</v>
      </c>
      <c r="J17" s="37">
        <v>2478</v>
      </c>
      <c r="K17" s="33"/>
      <c r="L17" s="38">
        <f>SUM(J17:K17)</f>
        <v>2478</v>
      </c>
      <c r="M17" s="35">
        <f t="shared" si="4"/>
        <v>-274</v>
      </c>
      <c r="N17" s="67">
        <f t="shared" si="5"/>
        <v>0.9004360465116279</v>
      </c>
    </row>
    <row r="18" spans="1:14" ht="21" customHeight="1">
      <c r="A18" s="49" t="s">
        <v>24</v>
      </c>
      <c r="B18" s="32">
        <v>440</v>
      </c>
      <c r="C18" s="33"/>
      <c r="D18" s="43">
        <f t="shared" si="7"/>
        <v>440</v>
      </c>
      <c r="E18" s="32">
        <v>541</v>
      </c>
      <c r="F18" s="33"/>
      <c r="G18" s="34">
        <f aca="true" t="shared" si="8" ref="G18:G34">SUM(E18:F18)</f>
        <v>541</v>
      </c>
      <c r="H18" s="44">
        <f t="shared" si="2"/>
        <v>101</v>
      </c>
      <c r="I18" s="45">
        <f t="shared" si="6"/>
        <v>1.2295454545454545</v>
      </c>
      <c r="J18" s="37">
        <v>130</v>
      </c>
      <c r="K18" s="33"/>
      <c r="L18" s="38">
        <f aca="true" t="shared" si="9" ref="L18:L34">SUM(J18:K18)</f>
        <v>130</v>
      </c>
      <c r="M18" s="44">
        <f t="shared" si="4"/>
        <v>-411</v>
      </c>
      <c r="N18" s="48">
        <f t="shared" si="5"/>
        <v>0.24029574861367836</v>
      </c>
    </row>
    <row r="19" spans="1:14" ht="13.5" customHeight="1">
      <c r="A19" s="40" t="s">
        <v>25</v>
      </c>
      <c r="B19" s="41">
        <v>298</v>
      </c>
      <c r="C19" s="42"/>
      <c r="D19" s="43">
        <f t="shared" si="7"/>
        <v>298</v>
      </c>
      <c r="E19" s="41">
        <v>464</v>
      </c>
      <c r="F19" s="42"/>
      <c r="G19" s="34">
        <f t="shared" si="8"/>
        <v>464</v>
      </c>
      <c r="H19" s="44">
        <f t="shared" si="2"/>
        <v>166</v>
      </c>
      <c r="I19" s="45">
        <f t="shared" si="6"/>
        <v>1.5570469798657718</v>
      </c>
      <c r="J19" s="46">
        <v>460</v>
      </c>
      <c r="K19" s="42"/>
      <c r="L19" s="38">
        <f t="shared" si="9"/>
        <v>460</v>
      </c>
      <c r="M19" s="44">
        <f t="shared" si="4"/>
        <v>-4</v>
      </c>
      <c r="N19" s="48">
        <f t="shared" si="5"/>
        <v>0.9913793103448276</v>
      </c>
    </row>
    <row r="20" spans="1:14" ht="13.5" customHeight="1">
      <c r="A20" s="49" t="s">
        <v>26</v>
      </c>
      <c r="B20" s="41"/>
      <c r="C20" s="42"/>
      <c r="D20" s="43">
        <f t="shared" si="7"/>
        <v>0</v>
      </c>
      <c r="E20" s="41"/>
      <c r="F20" s="42"/>
      <c r="G20" s="34">
        <f t="shared" si="8"/>
        <v>0</v>
      </c>
      <c r="H20" s="44">
        <f t="shared" si="2"/>
        <v>0</v>
      </c>
      <c r="I20" s="45"/>
      <c r="J20" s="46"/>
      <c r="K20" s="42"/>
      <c r="L20" s="38">
        <f t="shared" si="9"/>
        <v>0</v>
      </c>
      <c r="M20" s="44">
        <f t="shared" si="4"/>
        <v>0</v>
      </c>
      <c r="N20" s="48"/>
    </row>
    <row r="21" spans="1:14" ht="13.5" customHeight="1">
      <c r="A21" s="40" t="s">
        <v>27</v>
      </c>
      <c r="B21" s="41"/>
      <c r="C21" s="42"/>
      <c r="D21" s="43">
        <f t="shared" si="7"/>
        <v>0</v>
      </c>
      <c r="E21" s="41"/>
      <c r="F21" s="42"/>
      <c r="G21" s="34">
        <f t="shared" si="8"/>
        <v>0</v>
      </c>
      <c r="H21" s="44">
        <f t="shared" si="2"/>
        <v>0</v>
      </c>
      <c r="I21" s="45"/>
      <c r="J21" s="46"/>
      <c r="K21" s="42"/>
      <c r="L21" s="38">
        <f t="shared" si="9"/>
        <v>0</v>
      </c>
      <c r="M21" s="44">
        <f t="shared" si="4"/>
        <v>0</v>
      </c>
      <c r="N21" s="48"/>
    </row>
    <row r="22" spans="1:14" ht="13.5" customHeight="1">
      <c r="A22" s="40" t="s">
        <v>28</v>
      </c>
      <c r="B22" s="46">
        <v>1059</v>
      </c>
      <c r="C22" s="42"/>
      <c r="D22" s="43">
        <f t="shared" si="7"/>
        <v>1059</v>
      </c>
      <c r="E22" s="46">
        <v>1183</v>
      </c>
      <c r="F22" s="42"/>
      <c r="G22" s="34">
        <f t="shared" si="8"/>
        <v>1183</v>
      </c>
      <c r="H22" s="44">
        <f t="shared" si="2"/>
        <v>124</v>
      </c>
      <c r="I22" s="45">
        <f t="shared" si="6"/>
        <v>1.1170915958451368</v>
      </c>
      <c r="J22" s="46">
        <v>600</v>
      </c>
      <c r="K22" s="42"/>
      <c r="L22" s="38">
        <f t="shared" si="9"/>
        <v>600</v>
      </c>
      <c r="M22" s="44">
        <f t="shared" si="4"/>
        <v>-583</v>
      </c>
      <c r="N22" s="48">
        <f t="shared" si="5"/>
        <v>0.5071851225697379</v>
      </c>
    </row>
    <row r="23" spans="1:14" ht="13.5" customHeight="1">
      <c r="A23" s="49" t="s">
        <v>29</v>
      </c>
      <c r="B23" s="41">
        <v>624</v>
      </c>
      <c r="C23" s="42"/>
      <c r="D23" s="43">
        <f t="shared" si="7"/>
        <v>624</v>
      </c>
      <c r="E23" s="41">
        <v>696</v>
      </c>
      <c r="F23" s="42"/>
      <c r="G23" s="34">
        <f t="shared" si="8"/>
        <v>696</v>
      </c>
      <c r="H23" s="44">
        <f t="shared" si="2"/>
        <v>72</v>
      </c>
      <c r="I23" s="45">
        <f t="shared" si="6"/>
        <v>1.1153846153846154</v>
      </c>
      <c r="J23" s="68">
        <v>300</v>
      </c>
      <c r="K23" s="42"/>
      <c r="L23" s="38">
        <f t="shared" si="9"/>
        <v>300</v>
      </c>
      <c r="M23" s="44">
        <f t="shared" si="4"/>
        <v>-396</v>
      </c>
      <c r="N23" s="48">
        <f t="shared" si="5"/>
        <v>0.43103448275862066</v>
      </c>
    </row>
    <row r="24" spans="1:14" ht="13.5" customHeight="1">
      <c r="A24" s="40" t="s">
        <v>30</v>
      </c>
      <c r="B24" s="41">
        <v>423</v>
      </c>
      <c r="C24" s="42"/>
      <c r="D24" s="43">
        <f t="shared" si="7"/>
        <v>423</v>
      </c>
      <c r="E24" s="41">
        <v>487</v>
      </c>
      <c r="F24" s="42"/>
      <c r="G24" s="34">
        <f t="shared" si="8"/>
        <v>487</v>
      </c>
      <c r="H24" s="44">
        <f t="shared" si="2"/>
        <v>64</v>
      </c>
      <c r="I24" s="45">
        <f t="shared" si="6"/>
        <v>1.1513002364066194</v>
      </c>
      <c r="J24" s="68">
        <v>300</v>
      </c>
      <c r="K24" s="42"/>
      <c r="L24" s="38">
        <f t="shared" si="9"/>
        <v>300</v>
      </c>
      <c r="M24" s="44">
        <f t="shared" si="4"/>
        <v>-187</v>
      </c>
      <c r="N24" s="48">
        <f t="shared" si="5"/>
        <v>0.6160164271047228</v>
      </c>
    </row>
    <row r="25" spans="1:14" ht="13.5" customHeight="1">
      <c r="A25" s="69" t="s">
        <v>31</v>
      </c>
      <c r="B25" s="46">
        <v>6177</v>
      </c>
      <c r="C25" s="42"/>
      <c r="D25" s="43">
        <f t="shared" si="7"/>
        <v>6177</v>
      </c>
      <c r="E25" s="46">
        <v>6577</v>
      </c>
      <c r="F25" s="42"/>
      <c r="G25" s="34">
        <f t="shared" si="8"/>
        <v>6577</v>
      </c>
      <c r="H25" s="44">
        <f t="shared" si="2"/>
        <v>400</v>
      </c>
      <c r="I25" s="45">
        <f t="shared" si="6"/>
        <v>1.0647563542172576</v>
      </c>
      <c r="J25" s="46">
        <v>7795</v>
      </c>
      <c r="K25" s="42"/>
      <c r="L25" s="38">
        <f t="shared" si="9"/>
        <v>7795</v>
      </c>
      <c r="M25" s="44">
        <f t="shared" si="4"/>
        <v>1218</v>
      </c>
      <c r="N25" s="48">
        <f t="shared" si="5"/>
        <v>1.1851908164816787</v>
      </c>
    </row>
    <row r="26" spans="1:14" ht="13.5" customHeight="1">
      <c r="A26" s="49" t="s">
        <v>32</v>
      </c>
      <c r="B26" s="41">
        <v>4478</v>
      </c>
      <c r="C26" s="42"/>
      <c r="D26" s="43">
        <f t="shared" si="7"/>
        <v>4478</v>
      </c>
      <c r="E26" s="41">
        <v>4816</v>
      </c>
      <c r="F26" s="42"/>
      <c r="G26" s="34">
        <f t="shared" si="8"/>
        <v>4816</v>
      </c>
      <c r="H26" s="44">
        <f t="shared" si="2"/>
        <v>338</v>
      </c>
      <c r="I26" s="45">
        <f t="shared" si="6"/>
        <v>1.0754801250558286</v>
      </c>
      <c r="J26" s="68">
        <v>5690</v>
      </c>
      <c r="K26" s="70"/>
      <c r="L26" s="38">
        <f t="shared" si="9"/>
        <v>5690</v>
      </c>
      <c r="M26" s="44">
        <f t="shared" si="4"/>
        <v>874</v>
      </c>
      <c r="N26" s="48">
        <f t="shared" si="5"/>
        <v>1.1814784053156147</v>
      </c>
    </row>
    <row r="27" spans="1:14" ht="13.5" customHeight="1">
      <c r="A27" s="69" t="s">
        <v>33</v>
      </c>
      <c r="B27" s="41">
        <v>4284</v>
      </c>
      <c r="C27" s="42"/>
      <c r="D27" s="43">
        <f t="shared" si="7"/>
        <v>4284</v>
      </c>
      <c r="E27" s="41">
        <v>4650</v>
      </c>
      <c r="F27" s="42"/>
      <c r="G27" s="34">
        <f t="shared" si="8"/>
        <v>4650</v>
      </c>
      <c r="H27" s="44">
        <f t="shared" si="2"/>
        <v>366</v>
      </c>
      <c r="I27" s="45">
        <f t="shared" si="6"/>
        <v>1.0854341736694677</v>
      </c>
      <c r="J27" s="46">
        <v>5610</v>
      </c>
      <c r="K27" s="42"/>
      <c r="L27" s="38">
        <f t="shared" si="9"/>
        <v>5610</v>
      </c>
      <c r="M27" s="44">
        <f t="shared" si="4"/>
        <v>960</v>
      </c>
      <c r="N27" s="48">
        <f t="shared" si="5"/>
        <v>1.206451612903226</v>
      </c>
    </row>
    <row r="28" spans="1:14" ht="13.5" customHeight="1">
      <c r="A28" s="49" t="s">
        <v>34</v>
      </c>
      <c r="B28" s="41">
        <v>194</v>
      </c>
      <c r="C28" s="42"/>
      <c r="D28" s="43">
        <f t="shared" si="7"/>
        <v>194</v>
      </c>
      <c r="E28" s="41">
        <v>166</v>
      </c>
      <c r="F28" s="42"/>
      <c r="G28" s="34">
        <f t="shared" si="8"/>
        <v>166</v>
      </c>
      <c r="H28" s="44">
        <f t="shared" si="2"/>
        <v>-28</v>
      </c>
      <c r="I28" s="45">
        <f t="shared" si="6"/>
        <v>0.8556701030927835</v>
      </c>
      <c r="J28" s="46">
        <v>80</v>
      </c>
      <c r="K28" s="42"/>
      <c r="L28" s="38">
        <f t="shared" si="9"/>
        <v>80</v>
      </c>
      <c r="M28" s="44">
        <f t="shared" si="4"/>
        <v>-86</v>
      </c>
      <c r="N28" s="48">
        <f t="shared" si="5"/>
        <v>0.4819277108433735</v>
      </c>
    </row>
    <row r="29" spans="1:14" ht="13.5" customHeight="1">
      <c r="A29" s="49" t="s">
        <v>35</v>
      </c>
      <c r="B29" s="41">
        <v>1699</v>
      </c>
      <c r="C29" s="42"/>
      <c r="D29" s="43">
        <f t="shared" si="7"/>
        <v>1699</v>
      </c>
      <c r="E29" s="41">
        <v>1761</v>
      </c>
      <c r="F29" s="42"/>
      <c r="G29" s="34">
        <f t="shared" si="8"/>
        <v>1761</v>
      </c>
      <c r="H29" s="44">
        <f t="shared" si="2"/>
        <v>62</v>
      </c>
      <c r="I29" s="45">
        <f t="shared" si="6"/>
        <v>1.0364920541494997</v>
      </c>
      <c r="J29" s="46">
        <v>2105</v>
      </c>
      <c r="K29" s="42"/>
      <c r="L29" s="38">
        <f t="shared" si="9"/>
        <v>2105</v>
      </c>
      <c r="M29" s="44">
        <f t="shared" si="4"/>
        <v>344</v>
      </c>
      <c r="N29" s="48">
        <f t="shared" si="5"/>
        <v>1.19534355479841</v>
      </c>
    </row>
    <row r="30" spans="1:14" ht="13.5" customHeight="1">
      <c r="A30" s="69" t="s">
        <v>36</v>
      </c>
      <c r="B30" s="41">
        <v>34</v>
      </c>
      <c r="C30" s="42"/>
      <c r="D30" s="43">
        <f t="shared" si="7"/>
        <v>34</v>
      </c>
      <c r="E30" s="41">
        <v>5</v>
      </c>
      <c r="F30" s="42"/>
      <c r="G30" s="34">
        <f t="shared" si="8"/>
        <v>5</v>
      </c>
      <c r="H30" s="44">
        <f t="shared" si="2"/>
        <v>-29</v>
      </c>
      <c r="I30" s="45">
        <f t="shared" si="6"/>
        <v>0.14705882352941177</v>
      </c>
      <c r="J30" s="46">
        <v>10</v>
      </c>
      <c r="K30" s="42"/>
      <c r="L30" s="38">
        <f t="shared" si="9"/>
        <v>10</v>
      </c>
      <c r="M30" s="44">
        <f t="shared" si="4"/>
        <v>5</v>
      </c>
      <c r="N30" s="48">
        <f t="shared" si="5"/>
        <v>2</v>
      </c>
    </row>
    <row r="31" spans="1:14" ht="13.5" customHeight="1">
      <c r="A31" s="69" t="s">
        <v>37</v>
      </c>
      <c r="B31" s="41">
        <v>130</v>
      </c>
      <c r="C31" s="42"/>
      <c r="D31" s="43">
        <f t="shared" si="7"/>
        <v>130</v>
      </c>
      <c r="E31" s="41">
        <v>124</v>
      </c>
      <c r="F31" s="42"/>
      <c r="G31" s="34">
        <f t="shared" si="8"/>
        <v>124</v>
      </c>
      <c r="H31" s="44">
        <f t="shared" si="2"/>
        <v>-6</v>
      </c>
      <c r="I31" s="45">
        <f t="shared" si="6"/>
        <v>0.9538461538461539</v>
      </c>
      <c r="J31" s="46">
        <v>140</v>
      </c>
      <c r="K31" s="42"/>
      <c r="L31" s="38">
        <f t="shared" si="9"/>
        <v>140</v>
      </c>
      <c r="M31" s="44">
        <f t="shared" si="4"/>
        <v>16</v>
      </c>
      <c r="N31" s="48">
        <f t="shared" si="5"/>
        <v>1.1290322580645162</v>
      </c>
    </row>
    <row r="32" spans="1:14" ht="13.5" customHeight="1">
      <c r="A32" s="49" t="s">
        <v>38</v>
      </c>
      <c r="B32" s="41">
        <v>370</v>
      </c>
      <c r="C32" s="42"/>
      <c r="D32" s="43">
        <f t="shared" si="7"/>
        <v>370</v>
      </c>
      <c r="E32" s="41">
        <v>331</v>
      </c>
      <c r="F32" s="42"/>
      <c r="G32" s="34">
        <f t="shared" si="8"/>
        <v>331</v>
      </c>
      <c r="H32" s="44">
        <f t="shared" si="2"/>
        <v>-39</v>
      </c>
      <c r="I32" s="45">
        <f t="shared" si="6"/>
        <v>0.8945945945945946</v>
      </c>
      <c r="J32" s="68">
        <v>411</v>
      </c>
      <c r="K32" s="42"/>
      <c r="L32" s="38">
        <f t="shared" si="9"/>
        <v>411</v>
      </c>
      <c r="M32" s="44">
        <f t="shared" si="4"/>
        <v>80</v>
      </c>
      <c r="N32" s="48">
        <f t="shared" si="5"/>
        <v>1.241691842900302</v>
      </c>
    </row>
    <row r="33" spans="1:14" ht="22.5" customHeight="1">
      <c r="A33" s="49" t="s">
        <v>39</v>
      </c>
      <c r="B33" s="41">
        <v>370</v>
      </c>
      <c r="C33" s="42"/>
      <c r="D33" s="43">
        <f t="shared" si="7"/>
        <v>370</v>
      </c>
      <c r="E33" s="41">
        <v>331</v>
      </c>
      <c r="F33" s="42"/>
      <c r="G33" s="34">
        <f t="shared" si="8"/>
        <v>331</v>
      </c>
      <c r="H33" s="44">
        <f t="shared" si="2"/>
        <v>-39</v>
      </c>
      <c r="I33" s="45">
        <f t="shared" si="6"/>
        <v>0.8945945945945946</v>
      </c>
      <c r="J33" s="68">
        <v>411</v>
      </c>
      <c r="K33" s="42"/>
      <c r="L33" s="38">
        <f t="shared" si="9"/>
        <v>411</v>
      </c>
      <c r="M33" s="44">
        <f t="shared" si="4"/>
        <v>80</v>
      </c>
      <c r="N33" s="48">
        <f t="shared" si="5"/>
        <v>1.241691842900302</v>
      </c>
    </row>
    <row r="34" spans="1:14" ht="13.5" customHeight="1" thickBot="1">
      <c r="A34" s="71" t="s">
        <v>40</v>
      </c>
      <c r="B34" s="51"/>
      <c r="C34" s="52"/>
      <c r="D34" s="43">
        <f t="shared" si="7"/>
        <v>0</v>
      </c>
      <c r="E34" s="51"/>
      <c r="F34" s="52"/>
      <c r="G34" s="34">
        <f t="shared" si="8"/>
        <v>0</v>
      </c>
      <c r="H34" s="53">
        <f t="shared" si="2"/>
        <v>0</v>
      </c>
      <c r="I34" s="54"/>
      <c r="J34" s="72"/>
      <c r="K34" s="52"/>
      <c r="L34" s="38">
        <f t="shared" si="9"/>
        <v>0</v>
      </c>
      <c r="M34" s="53">
        <f t="shared" si="4"/>
        <v>0</v>
      </c>
      <c r="N34" s="56"/>
    </row>
    <row r="35" spans="1:14" ht="13.5" customHeight="1" thickBot="1">
      <c r="A35" s="57" t="s">
        <v>41</v>
      </c>
      <c r="B35" s="58">
        <f aca="true" t="shared" si="10" ref="B35:G35">SUM(B17+B19+B20+B21+B22+B25+B30+B31+B32+B34)</f>
        <v>10838</v>
      </c>
      <c r="C35" s="59">
        <f t="shared" si="10"/>
        <v>0</v>
      </c>
      <c r="D35" s="60">
        <f t="shared" si="10"/>
        <v>10838</v>
      </c>
      <c r="E35" s="58">
        <f t="shared" si="10"/>
        <v>11436</v>
      </c>
      <c r="F35" s="59">
        <f t="shared" si="10"/>
        <v>0</v>
      </c>
      <c r="G35" s="60">
        <f t="shared" si="10"/>
        <v>11436</v>
      </c>
      <c r="H35" s="61">
        <f t="shared" si="2"/>
        <v>598</v>
      </c>
      <c r="I35" s="62">
        <f t="shared" si="6"/>
        <v>1.0551762317770808</v>
      </c>
      <c r="J35" s="63">
        <f>SUM(J17+J19+J20+J21+J22+J25+J30+J31+J32+J34)</f>
        <v>11894</v>
      </c>
      <c r="K35" s="59">
        <f>SUM(K17+K19+K20+K21+K22+K25+K30+K31+K32+K34)</f>
        <v>0</v>
      </c>
      <c r="L35" s="60">
        <f>SUM(L17+L19+L20+L21+L22+L25+L30+L31+L32+L34)</f>
        <v>11894</v>
      </c>
      <c r="M35" s="61">
        <f t="shared" si="4"/>
        <v>458</v>
      </c>
      <c r="N35" s="64">
        <f t="shared" si="5"/>
        <v>1.040048968170689</v>
      </c>
    </row>
    <row r="36" spans="1:14" ht="13.5" customHeight="1" thickBot="1">
      <c r="A36" s="57" t="s">
        <v>42</v>
      </c>
      <c r="B36" s="301">
        <f>+D16-D35</f>
        <v>942</v>
      </c>
      <c r="C36" s="302"/>
      <c r="D36" s="303"/>
      <c r="E36" s="301">
        <f>+G16-G35</f>
        <v>-323</v>
      </c>
      <c r="F36" s="302"/>
      <c r="G36" s="303">
        <v>-50784</v>
      </c>
      <c r="H36" s="73">
        <f>+E36-B36</f>
        <v>-1265</v>
      </c>
      <c r="I36" s="74"/>
      <c r="J36" s="301">
        <f>+L16-L35</f>
        <v>0</v>
      </c>
      <c r="K36" s="302"/>
      <c r="L36" s="302">
        <v>0</v>
      </c>
      <c r="M36" s="61"/>
      <c r="N36" s="64"/>
    </row>
    <row r="37" spans="1:16" ht="20.25" customHeight="1" thickBot="1">
      <c r="A37" s="75" t="s">
        <v>43</v>
      </c>
      <c r="B37" s="301"/>
      <c r="C37" s="302"/>
      <c r="D37" s="303"/>
      <c r="E37" s="301"/>
      <c r="F37" s="302"/>
      <c r="G37" s="303"/>
      <c r="H37"/>
      <c r="I37"/>
      <c r="J37"/>
      <c r="K37"/>
      <c r="L37"/>
      <c r="M37"/>
      <c r="N37"/>
      <c r="O37"/>
      <c r="P37"/>
    </row>
    <row r="38" spans="2:8" ht="14.25" customHeight="1" thickBot="1">
      <c r="B38" s="10"/>
      <c r="C38" s="10"/>
      <c r="D38" s="76"/>
      <c r="E38" s="10"/>
      <c r="F38" s="10"/>
      <c r="G38" s="10"/>
      <c r="H38" s="10"/>
    </row>
    <row r="39" spans="1:16" ht="12.75">
      <c r="A39" s="318" t="s">
        <v>44</v>
      </c>
      <c r="B39" s="319"/>
      <c r="C39" s="310" t="s">
        <v>45</v>
      </c>
      <c r="D39" s="318" t="s">
        <v>46</v>
      </c>
      <c r="E39" s="319"/>
      <c r="F39" s="319"/>
      <c r="G39" s="310" t="s">
        <v>45</v>
      </c>
      <c r="H39" s="304" t="s">
        <v>47</v>
      </c>
      <c r="I39" s="305"/>
      <c r="J39" s="305"/>
      <c r="K39" s="306"/>
      <c r="L39" s="310" t="s">
        <v>45</v>
      </c>
      <c r="O39"/>
      <c r="P39"/>
    </row>
    <row r="40" spans="1:16" ht="13.5" thickBot="1">
      <c r="A40" s="320"/>
      <c r="B40" s="321"/>
      <c r="C40" s="311"/>
      <c r="D40" s="320"/>
      <c r="E40" s="321"/>
      <c r="F40" s="321"/>
      <c r="G40" s="311"/>
      <c r="H40" s="307"/>
      <c r="I40" s="308"/>
      <c r="J40" s="308"/>
      <c r="K40" s="309"/>
      <c r="L40" s="311"/>
      <c r="O40"/>
      <c r="P40"/>
    </row>
    <row r="41" spans="1:16" ht="12.75">
      <c r="A41" s="312" t="s">
        <v>366</v>
      </c>
      <c r="B41" s="313"/>
      <c r="C41" s="77">
        <v>0</v>
      </c>
      <c r="D41" s="314" t="s">
        <v>367</v>
      </c>
      <c r="E41" s="315"/>
      <c r="F41" s="315"/>
      <c r="G41" s="78">
        <v>152</v>
      </c>
      <c r="H41" s="316" t="s">
        <v>368</v>
      </c>
      <c r="I41" s="317"/>
      <c r="J41" s="317"/>
      <c r="K41" s="317"/>
      <c r="L41" s="79">
        <v>70</v>
      </c>
      <c r="O41"/>
      <c r="P41"/>
    </row>
    <row r="42" spans="1:16" ht="12.75">
      <c r="A42" s="322"/>
      <c r="B42" s="323"/>
      <c r="C42" s="80"/>
      <c r="D42" s="314" t="s">
        <v>369</v>
      </c>
      <c r="E42" s="315"/>
      <c r="F42" s="315"/>
      <c r="G42" s="81">
        <v>53</v>
      </c>
      <c r="H42" s="316" t="s">
        <v>370</v>
      </c>
      <c r="I42" s="317"/>
      <c r="J42" s="317"/>
      <c r="K42" s="317"/>
      <c r="L42" s="79">
        <v>500</v>
      </c>
      <c r="O42"/>
      <c r="P42"/>
    </row>
    <row r="43" spans="1:16" ht="12.75">
      <c r="A43" s="322"/>
      <c r="B43" s="323"/>
      <c r="C43" s="80"/>
      <c r="D43" s="314" t="s">
        <v>371</v>
      </c>
      <c r="E43" s="315"/>
      <c r="F43" s="315"/>
      <c r="G43" s="81">
        <v>608</v>
      </c>
      <c r="H43" s="316" t="s">
        <v>277</v>
      </c>
      <c r="I43" s="317"/>
      <c r="J43" s="317"/>
      <c r="K43" s="317"/>
      <c r="L43" s="79">
        <v>10</v>
      </c>
      <c r="O43"/>
      <c r="P43"/>
    </row>
    <row r="44" spans="1:16" ht="12.75">
      <c r="A44" s="324"/>
      <c r="B44" s="325"/>
      <c r="C44" s="83"/>
      <c r="D44" s="324" t="s">
        <v>372</v>
      </c>
      <c r="E44" s="326"/>
      <c r="F44" s="325"/>
      <c r="G44" s="84">
        <v>129</v>
      </c>
      <c r="H44" s="327"/>
      <c r="I44" s="328"/>
      <c r="J44" s="328"/>
      <c r="K44" s="329"/>
      <c r="L44" s="79"/>
      <c r="O44"/>
      <c r="P44"/>
    </row>
    <row r="45" spans="1:16" ht="12.75">
      <c r="A45" s="324"/>
      <c r="B45" s="325"/>
      <c r="C45" s="83"/>
      <c r="D45" s="324" t="s">
        <v>373</v>
      </c>
      <c r="E45" s="326"/>
      <c r="F45" s="325"/>
      <c r="G45" s="84">
        <v>45</v>
      </c>
      <c r="H45" s="327"/>
      <c r="I45" s="328"/>
      <c r="J45" s="328"/>
      <c r="K45" s="329"/>
      <c r="L45" s="79"/>
      <c r="O45"/>
      <c r="P45"/>
    </row>
    <row r="46" spans="1:16" ht="12.75">
      <c r="A46" s="324"/>
      <c r="B46" s="325"/>
      <c r="C46" s="83"/>
      <c r="D46" s="324"/>
      <c r="E46" s="326"/>
      <c r="F46" s="325"/>
      <c r="G46" s="84"/>
      <c r="H46" s="327"/>
      <c r="I46" s="328"/>
      <c r="J46" s="328"/>
      <c r="K46" s="329"/>
      <c r="L46" s="79"/>
      <c r="O46"/>
      <c r="P46"/>
    </row>
    <row r="47" spans="1:16" ht="13.5" thickBot="1">
      <c r="A47" s="330"/>
      <c r="B47" s="331"/>
      <c r="C47" s="83"/>
      <c r="D47" s="332"/>
      <c r="E47" s="333"/>
      <c r="F47" s="333"/>
      <c r="G47" s="84"/>
      <c r="H47" s="316"/>
      <c r="I47" s="317"/>
      <c r="J47" s="317"/>
      <c r="K47" s="317"/>
      <c r="L47" s="79"/>
      <c r="O47"/>
      <c r="P47"/>
    </row>
    <row r="48" spans="1:16" ht="13.5" thickBot="1">
      <c r="A48" s="334"/>
      <c r="B48" s="335"/>
      <c r="C48" s="85">
        <f>SUM(C41:C47)</f>
        <v>0</v>
      </c>
      <c r="D48" s="336" t="s">
        <v>8</v>
      </c>
      <c r="E48" s="337"/>
      <c r="F48" s="337"/>
      <c r="G48" s="85">
        <v>987</v>
      </c>
      <c r="H48" s="338" t="s">
        <v>8</v>
      </c>
      <c r="I48" s="339"/>
      <c r="J48" s="339"/>
      <c r="K48" s="339"/>
      <c r="L48" s="85">
        <v>580</v>
      </c>
      <c r="M48" s="86"/>
      <c r="N48" s="86"/>
      <c r="O48"/>
      <c r="P48"/>
    </row>
    <row r="49" spans="1:16" s="1" customFormat="1" ht="13.5" customHeight="1" thickBot="1">
      <c r="A49" s="87"/>
      <c r="B49" s="8"/>
      <c r="C49" s="8"/>
      <c r="D49" s="8"/>
      <c r="E49" s="8"/>
      <c r="F49" s="8"/>
      <c r="G49" s="8"/>
      <c r="H49" s="9"/>
      <c r="I49" s="5"/>
      <c r="J49" s="5"/>
      <c r="K49" s="5"/>
      <c r="L49" s="5"/>
      <c r="M49" s="5"/>
      <c r="N49" s="5"/>
      <c r="O49" s="5"/>
      <c r="P49" s="5"/>
    </row>
    <row r="50" spans="1:16" ht="12.75">
      <c r="A50" s="318" t="s">
        <v>50</v>
      </c>
      <c r="B50" s="319"/>
      <c r="C50" s="310" t="s">
        <v>45</v>
      </c>
      <c r="D50" s="340" t="s">
        <v>51</v>
      </c>
      <c r="E50" s="319"/>
      <c r="F50" s="319"/>
      <c r="G50" s="341" t="s">
        <v>45</v>
      </c>
      <c r="H50" s="304" t="s">
        <v>52</v>
      </c>
      <c r="I50" s="305"/>
      <c r="J50" s="305"/>
      <c r="K50" s="306"/>
      <c r="L50" s="310" t="s">
        <v>45</v>
      </c>
      <c r="O50"/>
      <c r="P50"/>
    </row>
    <row r="51" spans="1:16" ht="13.5" thickBot="1">
      <c r="A51" s="320"/>
      <c r="B51" s="321"/>
      <c r="C51" s="311"/>
      <c r="D51" s="321"/>
      <c r="E51" s="321"/>
      <c r="F51" s="321"/>
      <c r="G51" s="342"/>
      <c r="H51" s="307"/>
      <c r="I51" s="308"/>
      <c r="J51" s="308"/>
      <c r="K51" s="309"/>
      <c r="L51" s="311"/>
      <c r="O51"/>
      <c r="P51"/>
    </row>
    <row r="52" spans="1:16" ht="12.75">
      <c r="A52" s="312" t="s">
        <v>50</v>
      </c>
      <c r="B52" s="343"/>
      <c r="C52" s="77">
        <v>624</v>
      </c>
      <c r="D52" s="442" t="s">
        <v>374</v>
      </c>
      <c r="E52" s="315"/>
      <c r="F52" s="315"/>
      <c r="G52" s="88">
        <v>183</v>
      </c>
      <c r="H52" s="346" t="s">
        <v>375</v>
      </c>
      <c r="I52" s="347"/>
      <c r="J52" s="347"/>
      <c r="K52" s="347"/>
      <c r="L52" s="193">
        <v>300</v>
      </c>
      <c r="O52"/>
      <c r="P52"/>
    </row>
    <row r="53" spans="1:16" ht="13.5" customHeight="1">
      <c r="A53" s="322"/>
      <c r="B53" s="348"/>
      <c r="C53" s="80"/>
      <c r="D53" s="355" t="s">
        <v>376</v>
      </c>
      <c r="E53" s="323"/>
      <c r="F53" s="323"/>
      <c r="G53" s="90">
        <v>513</v>
      </c>
      <c r="H53" s="349"/>
      <c r="I53" s="350"/>
      <c r="J53" s="350"/>
      <c r="K53" s="350"/>
      <c r="L53" s="91"/>
      <c r="O53"/>
      <c r="P53"/>
    </row>
    <row r="54" spans="1:16" ht="13.5" customHeight="1">
      <c r="A54" s="322"/>
      <c r="B54" s="351"/>
      <c r="C54" s="80"/>
      <c r="D54" s="355"/>
      <c r="E54" s="323"/>
      <c r="F54" s="323"/>
      <c r="G54" s="90"/>
      <c r="H54" s="327"/>
      <c r="I54" s="328"/>
      <c r="J54" s="328"/>
      <c r="K54" s="329"/>
      <c r="L54" s="91"/>
      <c r="O54"/>
      <c r="P54"/>
    </row>
    <row r="55" spans="1:16" ht="13.5" customHeight="1">
      <c r="A55" s="322"/>
      <c r="B55" s="351"/>
      <c r="C55" s="80"/>
      <c r="D55" s="355"/>
      <c r="E55" s="323"/>
      <c r="F55" s="323"/>
      <c r="G55" s="90"/>
      <c r="H55" s="327"/>
      <c r="I55" s="328"/>
      <c r="J55" s="328"/>
      <c r="K55" s="329"/>
      <c r="L55" s="91"/>
      <c r="O55"/>
      <c r="P55"/>
    </row>
    <row r="56" spans="1:16" ht="13.5" customHeight="1">
      <c r="A56" s="324"/>
      <c r="B56" s="326"/>
      <c r="C56" s="83"/>
      <c r="D56" s="354"/>
      <c r="E56" s="354"/>
      <c r="F56" s="355"/>
      <c r="G56" s="217"/>
      <c r="H56" s="327"/>
      <c r="I56" s="328"/>
      <c r="J56" s="328"/>
      <c r="K56" s="329"/>
      <c r="L56" s="95"/>
      <c r="O56"/>
      <c r="P56"/>
    </row>
    <row r="57" spans="1:16" ht="13.5" customHeight="1">
      <c r="A57" s="322"/>
      <c r="B57" s="351"/>
      <c r="C57" s="83"/>
      <c r="D57" s="354"/>
      <c r="E57" s="354"/>
      <c r="F57" s="355"/>
      <c r="G57" s="217"/>
      <c r="H57" s="327"/>
      <c r="I57" s="328"/>
      <c r="J57" s="328"/>
      <c r="K57" s="329"/>
      <c r="L57" s="95"/>
      <c r="O57"/>
      <c r="P57"/>
    </row>
    <row r="58" spans="1:16" ht="13.5" customHeight="1">
      <c r="A58" s="323"/>
      <c r="B58" s="351"/>
      <c r="C58" s="80"/>
      <c r="D58" s="355"/>
      <c r="E58" s="323"/>
      <c r="F58" s="323"/>
      <c r="G58" s="90"/>
      <c r="H58" s="327"/>
      <c r="I58" s="328"/>
      <c r="J58" s="328"/>
      <c r="K58" s="329"/>
      <c r="L58" s="91"/>
      <c r="O58"/>
      <c r="P58"/>
    </row>
    <row r="59" spans="1:16" ht="13.5" thickBot="1">
      <c r="A59" s="360"/>
      <c r="B59" s="361"/>
      <c r="C59" s="96"/>
      <c r="D59" s="443"/>
      <c r="E59" s="362"/>
      <c r="F59" s="362"/>
      <c r="G59" s="97"/>
      <c r="H59" s="363"/>
      <c r="I59" s="364"/>
      <c r="J59" s="364"/>
      <c r="K59" s="364"/>
      <c r="L59" s="98"/>
      <c r="O59"/>
      <c r="P59"/>
    </row>
    <row r="60" spans="1:16" ht="13.5" thickBot="1">
      <c r="A60" s="334" t="s">
        <v>8</v>
      </c>
      <c r="B60" s="365"/>
      <c r="C60" s="99">
        <f>SUM(C52:C59)</f>
        <v>624</v>
      </c>
      <c r="D60" s="335" t="s">
        <v>8</v>
      </c>
      <c r="E60" s="367"/>
      <c r="F60" s="367"/>
      <c r="G60" s="99">
        <f>SUM(G52:G59)</f>
        <v>696</v>
      </c>
      <c r="H60" s="338" t="s">
        <v>8</v>
      </c>
      <c r="I60" s="339"/>
      <c r="J60" s="339"/>
      <c r="K60" s="339"/>
      <c r="L60" s="85">
        <f>SUM(L52:L59)</f>
        <v>300</v>
      </c>
      <c r="M60" s="86"/>
      <c r="N60" s="86"/>
      <c r="O60"/>
      <c r="P60"/>
    </row>
    <row r="61" spans="1:14" s="1" customFormat="1" ht="12.75">
      <c r="A61" s="100"/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</row>
    <row r="62" spans="1:14" s="1" customFormat="1" ht="13.5" thickBot="1">
      <c r="A62" s="100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200" t="s">
        <v>475</v>
      </c>
      <c r="M62" s="100"/>
      <c r="N62" s="100"/>
    </row>
    <row r="63" spans="1:14" s="1" customFormat="1" ht="26.25" customHeight="1" thickBot="1">
      <c r="A63" s="368" t="s">
        <v>469</v>
      </c>
      <c r="B63" s="369"/>
      <c r="C63" s="369"/>
      <c r="D63" s="369"/>
      <c r="E63" s="370"/>
      <c r="F63" s="371" t="s">
        <v>468</v>
      </c>
      <c r="G63" s="372"/>
      <c r="H63" s="372"/>
      <c r="I63" s="372"/>
      <c r="J63" s="372"/>
      <c r="K63" s="372"/>
      <c r="L63" s="373"/>
      <c r="M63" s="100"/>
      <c r="N63" s="100"/>
    </row>
    <row r="64" spans="1:14" s="1" customFormat="1" ht="14.25" customHeight="1" thickBot="1">
      <c r="A64" s="181" t="s">
        <v>97</v>
      </c>
      <c r="B64" s="182" t="s">
        <v>466</v>
      </c>
      <c r="C64" s="294" t="s">
        <v>98</v>
      </c>
      <c r="D64" s="294"/>
      <c r="E64" s="183" t="s">
        <v>467</v>
      </c>
      <c r="F64" s="295" t="s">
        <v>97</v>
      </c>
      <c r="G64" s="296"/>
      <c r="H64" s="182" t="s">
        <v>466</v>
      </c>
      <c r="I64" s="294" t="s">
        <v>98</v>
      </c>
      <c r="J64" s="294"/>
      <c r="K64" s="294"/>
      <c r="L64" s="184" t="s">
        <v>467</v>
      </c>
      <c r="M64" s="100"/>
      <c r="N64" s="100"/>
    </row>
    <row r="65" spans="1:14" s="1" customFormat="1" ht="12.75">
      <c r="A65" s="185" t="s">
        <v>473</v>
      </c>
      <c r="B65" s="179">
        <v>1236</v>
      </c>
      <c r="C65" s="286"/>
      <c r="D65" s="286"/>
      <c r="E65" s="186"/>
      <c r="F65" s="284" t="s">
        <v>473</v>
      </c>
      <c r="G65" s="285"/>
      <c r="H65" s="179">
        <v>2015</v>
      </c>
      <c r="I65" s="286" t="s">
        <v>477</v>
      </c>
      <c r="J65" s="285"/>
      <c r="K65" s="285"/>
      <c r="L65" s="186">
        <v>323</v>
      </c>
      <c r="M65" s="100"/>
      <c r="N65" s="100"/>
    </row>
    <row r="66" spans="1:14" s="1" customFormat="1" ht="12.75">
      <c r="A66" s="187" t="s">
        <v>471</v>
      </c>
      <c r="B66" s="180">
        <v>754</v>
      </c>
      <c r="C66" s="289"/>
      <c r="D66" s="289"/>
      <c r="E66" s="188"/>
      <c r="F66" s="291" t="s">
        <v>474</v>
      </c>
      <c r="G66" s="290"/>
      <c r="H66" s="180">
        <v>0</v>
      </c>
      <c r="I66" s="289"/>
      <c r="J66" s="290"/>
      <c r="K66" s="290"/>
      <c r="L66" s="188"/>
      <c r="M66" s="100"/>
      <c r="N66" s="100"/>
    </row>
    <row r="67" spans="1:14" s="1" customFormat="1" ht="12.75">
      <c r="A67" s="187" t="s">
        <v>472</v>
      </c>
      <c r="B67" s="180">
        <v>25</v>
      </c>
      <c r="C67" s="289"/>
      <c r="D67" s="289"/>
      <c r="E67" s="188"/>
      <c r="F67" s="291"/>
      <c r="G67" s="290"/>
      <c r="H67" s="180"/>
      <c r="I67" s="289"/>
      <c r="J67" s="290"/>
      <c r="K67" s="290"/>
      <c r="L67" s="188"/>
      <c r="M67" s="100"/>
      <c r="N67" s="100"/>
    </row>
    <row r="68" spans="1:14" s="1" customFormat="1" ht="13.5" thickBot="1">
      <c r="A68" s="196"/>
      <c r="B68" s="195"/>
      <c r="C68" s="297"/>
      <c r="D68" s="297"/>
      <c r="E68" s="197"/>
      <c r="F68" s="423"/>
      <c r="G68" s="424"/>
      <c r="H68" s="195"/>
      <c r="I68" s="297"/>
      <c r="J68" s="424"/>
      <c r="K68" s="424"/>
      <c r="L68" s="197"/>
      <c r="M68" s="100"/>
      <c r="N68" s="100"/>
    </row>
    <row r="69" spans="1:14" s="1" customFormat="1" ht="13.5" thickBot="1">
      <c r="A69" s="198" t="s">
        <v>8</v>
      </c>
      <c r="B69" s="194">
        <f>SUM(B65:B68)</f>
        <v>2015</v>
      </c>
      <c r="C69" s="283" t="s">
        <v>8</v>
      </c>
      <c r="D69" s="283"/>
      <c r="E69" s="199">
        <v>0</v>
      </c>
      <c r="F69" s="444" t="s">
        <v>8</v>
      </c>
      <c r="G69" s="428"/>
      <c r="H69" s="194">
        <f>SUM(H65:H68)</f>
        <v>2015</v>
      </c>
      <c r="I69" s="283" t="s">
        <v>8</v>
      </c>
      <c r="J69" s="428"/>
      <c r="K69" s="428"/>
      <c r="L69" s="199">
        <f>SUM(L65:L68)</f>
        <v>323</v>
      </c>
      <c r="M69" s="100"/>
      <c r="N69" s="100"/>
    </row>
    <row r="70" spans="1:14" s="1" customFormat="1" ht="13.5" thickBot="1">
      <c r="A70" s="243" t="s">
        <v>487</v>
      </c>
      <c r="B70" s="244">
        <f>B69-E69</f>
        <v>2015</v>
      </c>
      <c r="C70" s="100"/>
      <c r="D70" s="100"/>
      <c r="E70" s="100"/>
      <c r="F70" s="292" t="s">
        <v>487</v>
      </c>
      <c r="G70" s="293"/>
      <c r="H70" s="244">
        <f>H69-L69</f>
        <v>1692</v>
      </c>
      <c r="I70" s="100"/>
      <c r="J70" s="100"/>
      <c r="K70" s="100"/>
      <c r="L70" s="100"/>
      <c r="M70" s="100"/>
      <c r="N70" s="100"/>
    </row>
    <row r="72" ht="12.75">
      <c r="F72" s="200"/>
    </row>
    <row r="74" spans="1:12" s="1" customFormat="1" ht="13.5" thickBot="1">
      <c r="A74" s="101"/>
      <c r="B74" s="102"/>
      <c r="C74" s="102"/>
      <c r="D74" s="102"/>
      <c r="E74" s="2"/>
      <c r="F74" s="7"/>
      <c r="G74" s="7"/>
      <c r="H74" s="101"/>
      <c r="I74" s="102"/>
      <c r="J74" s="102"/>
      <c r="K74" s="102"/>
      <c r="L74" s="2"/>
    </row>
    <row r="75" spans="1:16" ht="12.75">
      <c r="A75" s="387" t="s">
        <v>87</v>
      </c>
      <c r="B75" s="389" t="s">
        <v>88</v>
      </c>
      <c r="C75" s="436" t="s">
        <v>478</v>
      </c>
      <c r="D75" s="437"/>
      <c r="E75" s="437"/>
      <c r="F75" s="437"/>
      <c r="G75" s="437"/>
      <c r="H75" s="437"/>
      <c r="I75" s="438"/>
      <c r="J75" s="416" t="s">
        <v>89</v>
      </c>
      <c r="L75" s="432" t="s">
        <v>61</v>
      </c>
      <c r="M75" s="433"/>
      <c r="N75" s="358">
        <v>2003</v>
      </c>
      <c r="O75" s="421">
        <v>2004</v>
      </c>
      <c r="P75"/>
    </row>
    <row r="76" spans="1:16" ht="13.5" thickBot="1">
      <c r="A76" s="388"/>
      <c r="B76" s="390"/>
      <c r="C76" s="419" t="s">
        <v>90</v>
      </c>
      <c r="D76" s="439" t="s">
        <v>91</v>
      </c>
      <c r="E76" s="440"/>
      <c r="F76" s="440"/>
      <c r="G76" s="440"/>
      <c r="H76" s="440"/>
      <c r="I76" s="441"/>
      <c r="J76" s="417"/>
      <c r="L76" s="434"/>
      <c r="M76" s="435"/>
      <c r="N76" s="359"/>
      <c r="O76" s="422"/>
      <c r="P76"/>
    </row>
    <row r="77" spans="1:16" ht="13.5" thickBot="1">
      <c r="A77" s="320"/>
      <c r="B77" s="391"/>
      <c r="C77" s="420"/>
      <c r="D77" s="131">
        <v>1</v>
      </c>
      <c r="E77" s="131">
        <v>2</v>
      </c>
      <c r="F77" s="131">
        <v>3</v>
      </c>
      <c r="G77" s="131">
        <v>4</v>
      </c>
      <c r="H77" s="131">
        <v>5</v>
      </c>
      <c r="I77" s="211">
        <v>6</v>
      </c>
      <c r="J77" s="418"/>
      <c r="L77" s="212" t="s">
        <v>62</v>
      </c>
      <c r="M77" s="213"/>
      <c r="N77" s="201">
        <v>0</v>
      </c>
      <c r="O77" s="202">
        <v>0</v>
      </c>
      <c r="P77"/>
    </row>
    <row r="78" spans="1:16" ht="13.5" thickBot="1">
      <c r="A78" s="206">
        <v>7609</v>
      </c>
      <c r="B78" s="207">
        <v>3672</v>
      </c>
      <c r="C78" s="208">
        <f>SUM(D78:I78)</f>
        <v>411</v>
      </c>
      <c r="D78" s="209">
        <v>91</v>
      </c>
      <c r="E78" s="209">
        <v>258</v>
      </c>
      <c r="F78" s="209">
        <v>52</v>
      </c>
      <c r="G78" s="209"/>
      <c r="H78" s="209">
        <v>10</v>
      </c>
      <c r="I78" s="238">
        <v>0</v>
      </c>
      <c r="J78" s="205">
        <f>SUM(A78-B78-C78)</f>
        <v>3526</v>
      </c>
      <c r="L78" s="412" t="s">
        <v>63</v>
      </c>
      <c r="M78" s="413"/>
      <c r="N78" s="103">
        <v>0</v>
      </c>
      <c r="O78" s="104">
        <v>0</v>
      </c>
      <c r="P78"/>
    </row>
    <row r="79" spans="1:15" s="1" customFormat="1" ht="13.5" thickBot="1">
      <c r="A79" s="101"/>
      <c r="B79" s="102"/>
      <c r="C79" s="102"/>
      <c r="D79" s="102"/>
      <c r="E79" s="2"/>
      <c r="F79" s="7"/>
      <c r="G79" s="7"/>
      <c r="H79" s="101"/>
      <c r="I79" s="102"/>
      <c r="J79" s="102"/>
      <c r="K79" s="102"/>
      <c r="L79" s="414" t="s">
        <v>479</v>
      </c>
      <c r="M79" s="415"/>
      <c r="N79" s="203">
        <v>0</v>
      </c>
      <c r="O79" s="204">
        <v>0</v>
      </c>
    </row>
    <row r="80" spans="1:12" s="1" customFormat="1" ht="13.5" thickBot="1">
      <c r="A80" s="101"/>
      <c r="B80" s="102"/>
      <c r="C80" s="102"/>
      <c r="D80" s="102"/>
      <c r="E80" s="2"/>
      <c r="F80" s="7"/>
      <c r="G80" s="7"/>
      <c r="H80" s="101"/>
      <c r="I80" s="102"/>
      <c r="J80" s="102"/>
      <c r="K80" s="102"/>
      <c r="L80" s="2"/>
    </row>
    <row r="81" spans="1:12" s="1" customFormat="1" ht="12.75">
      <c r="A81" s="404" t="s">
        <v>222</v>
      </c>
      <c r="B81" s="406" t="s">
        <v>92</v>
      </c>
      <c r="C81" s="408" t="s">
        <v>93</v>
      </c>
      <c r="D81" s="409"/>
      <c r="E81" s="409"/>
      <c r="F81" s="400"/>
      <c r="G81" s="410" t="s">
        <v>94</v>
      </c>
      <c r="H81" s="392" t="s">
        <v>95</v>
      </c>
      <c r="I81" s="298" t="s">
        <v>224</v>
      </c>
      <c r="J81" s="356"/>
      <c r="K81" s="356"/>
      <c r="L81" s="357"/>
    </row>
    <row r="82" spans="1:12" s="1" customFormat="1" ht="18.75" thickBot="1">
      <c r="A82" s="405"/>
      <c r="B82" s="407"/>
      <c r="C82" s="135" t="s">
        <v>96</v>
      </c>
      <c r="D82" s="136" t="s">
        <v>97</v>
      </c>
      <c r="E82" s="136" t="s">
        <v>98</v>
      </c>
      <c r="F82" s="137" t="s">
        <v>99</v>
      </c>
      <c r="G82" s="411"/>
      <c r="H82" s="393"/>
      <c r="I82" s="170" t="s">
        <v>100</v>
      </c>
      <c r="J82" s="136" t="s">
        <v>97</v>
      </c>
      <c r="K82" s="136" t="s">
        <v>98</v>
      </c>
      <c r="L82" s="137" t="s">
        <v>225</v>
      </c>
    </row>
    <row r="83" spans="1:12" s="1" customFormat="1" ht="12.75">
      <c r="A83" s="138" t="s">
        <v>101</v>
      </c>
      <c r="B83" s="139">
        <v>3708.98</v>
      </c>
      <c r="C83" s="140" t="s">
        <v>102</v>
      </c>
      <c r="D83" s="141" t="s">
        <v>102</v>
      </c>
      <c r="E83" s="141" t="s">
        <v>102</v>
      </c>
      <c r="F83" s="142" t="s">
        <v>102</v>
      </c>
      <c r="G83" s="143">
        <v>2860.84</v>
      </c>
      <c r="H83" s="144" t="s">
        <v>102</v>
      </c>
      <c r="I83" s="141" t="s">
        <v>102</v>
      </c>
      <c r="J83" s="141" t="s">
        <v>102</v>
      </c>
      <c r="K83" s="141" t="s">
        <v>102</v>
      </c>
      <c r="L83" s="142" t="s">
        <v>102</v>
      </c>
    </row>
    <row r="84" spans="1:12" s="1" customFormat="1" ht="12.75">
      <c r="A84" s="145" t="s">
        <v>103</v>
      </c>
      <c r="B84" s="146"/>
      <c r="C84" s="147">
        <v>0</v>
      </c>
      <c r="D84" s="148">
        <v>188</v>
      </c>
      <c r="E84" s="148">
        <v>0</v>
      </c>
      <c r="F84" s="149">
        <v>188</v>
      </c>
      <c r="G84" s="150"/>
      <c r="H84" s="151">
        <f>+G84-F84</f>
        <v>-188</v>
      </c>
      <c r="I84" s="148">
        <v>188</v>
      </c>
      <c r="J84" s="148">
        <v>0</v>
      </c>
      <c r="K84" s="148">
        <v>0</v>
      </c>
      <c r="L84" s="149">
        <f>+I84+J84-K84</f>
        <v>188</v>
      </c>
    </row>
    <row r="85" spans="1:12" s="1" customFormat="1" ht="12.75">
      <c r="A85" s="145" t="s">
        <v>104</v>
      </c>
      <c r="B85" s="146"/>
      <c r="C85" s="147">
        <v>1236</v>
      </c>
      <c r="D85" s="148">
        <v>779</v>
      </c>
      <c r="E85" s="148">
        <v>0</v>
      </c>
      <c r="F85" s="149">
        <v>2015</v>
      </c>
      <c r="G85" s="150"/>
      <c r="H85" s="151">
        <f>+G85-F85</f>
        <v>-2015</v>
      </c>
      <c r="I85" s="148">
        <v>2015</v>
      </c>
      <c r="J85" s="148">
        <v>0</v>
      </c>
      <c r="K85" s="148">
        <v>323</v>
      </c>
      <c r="L85" s="149">
        <f>+I85+J85-K85</f>
        <v>1692</v>
      </c>
    </row>
    <row r="86" spans="1:12" s="1" customFormat="1" ht="12.75">
      <c r="A86" s="145" t="s">
        <v>223</v>
      </c>
      <c r="B86" s="146"/>
      <c r="C86" s="147">
        <v>840</v>
      </c>
      <c r="D86" s="148">
        <v>366</v>
      </c>
      <c r="E86" s="148">
        <v>997</v>
      </c>
      <c r="F86" s="149">
        <v>209</v>
      </c>
      <c r="G86" s="150"/>
      <c r="H86" s="151">
        <f>+G86-F86</f>
        <v>-209</v>
      </c>
      <c r="I86" s="153">
        <v>209</v>
      </c>
      <c r="J86" s="153">
        <v>411</v>
      </c>
      <c r="K86" s="153">
        <v>580</v>
      </c>
      <c r="L86" s="149">
        <f>+I86+J86-K86</f>
        <v>40</v>
      </c>
    </row>
    <row r="87" spans="1:12" s="1" customFormat="1" ht="12.75">
      <c r="A87" s="145" t="s">
        <v>105</v>
      </c>
      <c r="B87" s="146">
        <v>3708.98</v>
      </c>
      <c r="C87" s="171" t="s">
        <v>102</v>
      </c>
      <c r="D87" s="141" t="s">
        <v>102</v>
      </c>
      <c r="E87" s="172" t="s">
        <v>102</v>
      </c>
      <c r="F87" s="173" t="s">
        <v>102</v>
      </c>
      <c r="G87" s="150">
        <v>2860.84</v>
      </c>
      <c r="H87" s="152">
        <v>0</v>
      </c>
      <c r="I87" s="171" t="s">
        <v>102</v>
      </c>
      <c r="J87" s="141" t="s">
        <v>102</v>
      </c>
      <c r="K87" s="172" t="s">
        <v>102</v>
      </c>
      <c r="L87" s="174">
        <v>0</v>
      </c>
    </row>
    <row r="88" spans="1:12" s="1" customFormat="1" ht="13.5" thickBot="1">
      <c r="A88" s="154" t="s">
        <v>106</v>
      </c>
      <c r="B88" s="155">
        <v>80.42</v>
      </c>
      <c r="C88" s="156">
        <v>83</v>
      </c>
      <c r="D88" s="157">
        <v>93</v>
      </c>
      <c r="E88" s="157">
        <v>70</v>
      </c>
      <c r="F88" s="158">
        <v>106</v>
      </c>
      <c r="G88" s="159">
        <v>102.42</v>
      </c>
      <c r="H88" s="160">
        <f>+G88-F88</f>
        <v>-3.5799999999999983</v>
      </c>
      <c r="I88" s="157">
        <v>106</v>
      </c>
      <c r="J88" s="157">
        <v>112</v>
      </c>
      <c r="K88" s="157">
        <v>110</v>
      </c>
      <c r="L88" s="158">
        <f>+I88+J88-K88</f>
        <v>108</v>
      </c>
    </row>
    <row r="89" spans="1:12" s="1" customFormat="1" ht="12.75">
      <c r="A89" s="101"/>
      <c r="B89" s="102"/>
      <c r="C89" s="102"/>
      <c r="D89" s="102"/>
      <c r="E89" s="2"/>
      <c r="F89" s="7"/>
      <c r="G89" s="7"/>
      <c r="H89" s="101"/>
      <c r="I89" s="102"/>
      <c r="J89" s="102"/>
      <c r="K89" s="102"/>
      <c r="L89" s="2"/>
    </row>
    <row r="90" spans="1:12" s="1" customFormat="1" ht="12.75">
      <c r="A90" s="101"/>
      <c r="B90" s="102"/>
      <c r="C90" s="102"/>
      <c r="D90" s="102"/>
      <c r="E90" s="2"/>
      <c r="F90" s="7"/>
      <c r="G90" s="7"/>
      <c r="H90" s="101"/>
      <c r="I90" s="102"/>
      <c r="J90" s="102"/>
      <c r="K90" s="102"/>
      <c r="L90" s="2"/>
    </row>
    <row r="91" ht="13.5" thickBot="1"/>
    <row r="92" spans="1:12" ht="12.75">
      <c r="A92" s="401" t="s">
        <v>107</v>
      </c>
      <c r="B92" s="341" t="s">
        <v>8</v>
      </c>
      <c r="C92" s="341" t="s">
        <v>108</v>
      </c>
      <c r="D92" s="383"/>
      <c r="E92" s="383"/>
      <c r="F92" s="383"/>
      <c r="G92" s="383"/>
      <c r="H92" s="384"/>
      <c r="I92" s="105"/>
      <c r="J92" s="374" t="s">
        <v>64</v>
      </c>
      <c r="K92" s="319"/>
      <c r="L92" s="375"/>
    </row>
    <row r="93" spans="1:12" ht="13.5" thickBot="1">
      <c r="A93" s="402"/>
      <c r="B93" s="403"/>
      <c r="C93" s="161" t="s">
        <v>109</v>
      </c>
      <c r="D93" s="162" t="s">
        <v>110</v>
      </c>
      <c r="E93" s="162" t="s">
        <v>111</v>
      </c>
      <c r="F93" s="162" t="s">
        <v>112</v>
      </c>
      <c r="G93" s="163" t="s">
        <v>113</v>
      </c>
      <c r="H93" s="164" t="s">
        <v>90</v>
      </c>
      <c r="I93" s="105"/>
      <c r="J93" s="106"/>
      <c r="K93" s="107" t="s">
        <v>65</v>
      </c>
      <c r="L93" s="108" t="s">
        <v>66</v>
      </c>
    </row>
    <row r="94" spans="1:12" ht="12.75">
      <c r="A94" s="165" t="s">
        <v>114</v>
      </c>
      <c r="B94" s="146">
        <v>4</v>
      </c>
      <c r="C94" s="148"/>
      <c r="D94" s="148"/>
      <c r="E94" s="148"/>
      <c r="F94" s="148"/>
      <c r="G94" s="146">
        <v>4.32</v>
      </c>
      <c r="H94" s="149">
        <f>SUM(C94:G94)</f>
        <v>4.32</v>
      </c>
      <c r="I94" s="105"/>
      <c r="J94" s="109">
        <v>2004</v>
      </c>
      <c r="K94" s="110">
        <f>'[1]ÚSP Zboží'!$L$27</f>
        <v>4650</v>
      </c>
      <c r="L94" s="111">
        <f>+G27</f>
        <v>4650</v>
      </c>
    </row>
    <row r="95" spans="1:12" ht="13.5" thickBot="1">
      <c r="A95" s="166" t="s">
        <v>115</v>
      </c>
      <c r="B95" s="155">
        <v>0</v>
      </c>
      <c r="C95" s="157"/>
      <c r="D95" s="157"/>
      <c r="E95" s="157"/>
      <c r="F95" s="157"/>
      <c r="G95" s="155"/>
      <c r="H95" s="158">
        <f>SUM(C95:G95)</f>
        <v>0</v>
      </c>
      <c r="I95" s="105"/>
      <c r="J95" s="112">
        <v>2005</v>
      </c>
      <c r="K95" s="113">
        <f>L27</f>
        <v>5610</v>
      </c>
      <c r="L95" s="114"/>
    </row>
    <row r="96" ht="12.75" customHeight="1"/>
    <row r="97" ht="13.5" thickBot="1"/>
    <row r="98" spans="1:10" ht="21" customHeight="1">
      <c r="A98" s="376" t="s">
        <v>67</v>
      </c>
      <c r="B98" s="378" t="s">
        <v>68</v>
      </c>
      <c r="C98" s="379"/>
      <c r="D98" s="380"/>
      <c r="E98" s="378" t="s">
        <v>69</v>
      </c>
      <c r="F98" s="379"/>
      <c r="G98" s="381"/>
      <c r="H98" s="382" t="s">
        <v>70</v>
      </c>
      <c r="I98" s="379"/>
      <c r="J98" s="381"/>
    </row>
    <row r="99" spans="1:10" ht="12.75">
      <c r="A99" s="377"/>
      <c r="B99" s="115">
        <v>2003</v>
      </c>
      <c r="C99" s="115">
        <v>2004</v>
      </c>
      <c r="D99" s="115" t="s">
        <v>71</v>
      </c>
      <c r="E99" s="115">
        <v>2003</v>
      </c>
      <c r="F99" s="115">
        <v>2004</v>
      </c>
      <c r="G99" s="116" t="s">
        <v>71</v>
      </c>
      <c r="H99" s="117">
        <v>2003</v>
      </c>
      <c r="I99" s="115">
        <v>2004</v>
      </c>
      <c r="J99" s="116" t="s">
        <v>71</v>
      </c>
    </row>
    <row r="100" spans="1:10" ht="18.75">
      <c r="A100" s="118" t="s">
        <v>72</v>
      </c>
      <c r="B100" s="119">
        <v>4</v>
      </c>
      <c r="C100" s="119">
        <v>4.1</v>
      </c>
      <c r="D100" s="119">
        <f>+C100-B100</f>
        <v>0.09999999999999964</v>
      </c>
      <c r="E100" s="119">
        <v>4</v>
      </c>
      <c r="F100" s="119">
        <v>4</v>
      </c>
      <c r="G100" s="120">
        <f>+F100-E100</f>
        <v>0</v>
      </c>
      <c r="H100" s="121">
        <v>18439</v>
      </c>
      <c r="I100" s="122">
        <v>18273</v>
      </c>
      <c r="J100" s="123">
        <f>+I100-H100</f>
        <v>-166</v>
      </c>
    </row>
    <row r="101" spans="1:10" ht="12.75">
      <c r="A101" s="118" t="s">
        <v>141</v>
      </c>
      <c r="B101" s="119">
        <v>6.5</v>
      </c>
      <c r="C101" s="119">
        <v>6.2</v>
      </c>
      <c r="D101" s="119">
        <f aca="true" t="shared" si="11" ref="D101:D110">+C101-B101</f>
        <v>-0.2999999999999998</v>
      </c>
      <c r="E101" s="119">
        <v>6</v>
      </c>
      <c r="F101" s="119">
        <v>6</v>
      </c>
      <c r="G101" s="120">
        <f aca="true" t="shared" si="12" ref="G101:G110">+F101-E101</f>
        <v>0</v>
      </c>
      <c r="H101" s="121">
        <v>15198</v>
      </c>
      <c r="I101" s="124">
        <v>17123</v>
      </c>
      <c r="J101" s="123">
        <f aca="true" t="shared" si="13" ref="J101:J110">+I101-H101</f>
        <v>1925</v>
      </c>
    </row>
    <row r="102" spans="1:10" ht="12.75">
      <c r="A102" s="118" t="s">
        <v>74</v>
      </c>
      <c r="B102" s="119"/>
      <c r="C102" s="119"/>
      <c r="D102" s="119">
        <f t="shared" si="11"/>
        <v>0</v>
      </c>
      <c r="E102" s="119"/>
      <c r="F102" s="119"/>
      <c r="G102" s="120">
        <f t="shared" si="12"/>
        <v>0</v>
      </c>
      <c r="H102" s="121"/>
      <c r="I102" s="124"/>
      <c r="J102" s="123">
        <f t="shared" si="13"/>
        <v>0</v>
      </c>
    </row>
    <row r="103" spans="1:10" ht="12.75">
      <c r="A103" s="118" t="s">
        <v>75</v>
      </c>
      <c r="B103" s="119">
        <v>2.4</v>
      </c>
      <c r="C103" s="119">
        <v>3.9</v>
      </c>
      <c r="D103" s="119">
        <f t="shared" si="11"/>
        <v>1.5</v>
      </c>
      <c r="E103" s="119">
        <v>3</v>
      </c>
      <c r="F103" s="119">
        <v>3</v>
      </c>
      <c r="G103" s="120">
        <f t="shared" si="12"/>
        <v>0</v>
      </c>
      <c r="H103" s="121">
        <v>11503</v>
      </c>
      <c r="I103" s="124">
        <v>11022</v>
      </c>
      <c r="J103" s="123">
        <f t="shared" si="13"/>
        <v>-481</v>
      </c>
    </row>
    <row r="104" spans="1:10" ht="12.75">
      <c r="A104" s="118" t="s">
        <v>142</v>
      </c>
      <c r="B104" s="119"/>
      <c r="C104" s="119"/>
      <c r="D104" s="119">
        <f t="shared" si="11"/>
        <v>0</v>
      </c>
      <c r="E104" s="119"/>
      <c r="F104" s="119"/>
      <c r="G104" s="120">
        <f t="shared" si="12"/>
        <v>0</v>
      </c>
      <c r="H104" s="121"/>
      <c r="I104" s="124"/>
      <c r="J104" s="123">
        <f t="shared" si="13"/>
        <v>0</v>
      </c>
    </row>
    <row r="105" spans="1:10" ht="12.75">
      <c r="A105" s="118" t="s">
        <v>77</v>
      </c>
      <c r="B105" s="119"/>
      <c r="C105" s="119"/>
      <c r="D105" s="119">
        <f t="shared" si="11"/>
        <v>0</v>
      </c>
      <c r="E105" s="119"/>
      <c r="F105" s="119"/>
      <c r="G105" s="120">
        <f t="shared" si="12"/>
        <v>0</v>
      </c>
      <c r="H105" s="121"/>
      <c r="I105" s="124"/>
      <c r="J105" s="123">
        <f t="shared" si="13"/>
        <v>0</v>
      </c>
    </row>
    <row r="106" spans="1:10" ht="12.75">
      <c r="A106" s="118" t="s">
        <v>78</v>
      </c>
      <c r="B106" s="119"/>
      <c r="C106" s="119"/>
      <c r="D106" s="119">
        <f t="shared" si="11"/>
        <v>0</v>
      </c>
      <c r="E106" s="119"/>
      <c r="F106" s="119"/>
      <c r="G106" s="120">
        <f t="shared" si="12"/>
        <v>0</v>
      </c>
      <c r="H106" s="121"/>
      <c r="I106" s="124"/>
      <c r="J106" s="123">
        <f t="shared" si="13"/>
        <v>0</v>
      </c>
    </row>
    <row r="107" spans="1:10" ht="12.75">
      <c r="A107" s="118" t="s">
        <v>79</v>
      </c>
      <c r="B107" s="119">
        <v>5</v>
      </c>
      <c r="C107" s="119">
        <v>6.1</v>
      </c>
      <c r="D107" s="119">
        <f t="shared" si="11"/>
        <v>1.0999999999999996</v>
      </c>
      <c r="E107" s="119">
        <v>5</v>
      </c>
      <c r="F107" s="119">
        <v>9</v>
      </c>
      <c r="G107" s="120">
        <f t="shared" si="12"/>
        <v>4</v>
      </c>
      <c r="H107" s="121">
        <v>12135</v>
      </c>
      <c r="I107" s="124">
        <v>10343</v>
      </c>
      <c r="J107" s="123">
        <f t="shared" si="13"/>
        <v>-1792</v>
      </c>
    </row>
    <row r="108" spans="1:10" ht="12.75">
      <c r="A108" s="118" t="s">
        <v>80</v>
      </c>
      <c r="B108" s="119"/>
      <c r="C108" s="119"/>
      <c r="D108" s="119">
        <f t="shared" si="11"/>
        <v>0</v>
      </c>
      <c r="E108" s="119"/>
      <c r="F108" s="119"/>
      <c r="G108" s="120">
        <f t="shared" si="12"/>
        <v>0</v>
      </c>
      <c r="H108" s="121"/>
      <c r="I108" s="124"/>
      <c r="J108" s="123">
        <f t="shared" si="13"/>
        <v>0</v>
      </c>
    </row>
    <row r="109" spans="1:10" ht="12.75">
      <c r="A109" s="118" t="s">
        <v>81</v>
      </c>
      <c r="B109" s="119">
        <v>9.5</v>
      </c>
      <c r="C109" s="119">
        <v>9.6</v>
      </c>
      <c r="D109" s="119">
        <f t="shared" si="11"/>
        <v>0.09999999999999964</v>
      </c>
      <c r="E109" s="119">
        <v>10</v>
      </c>
      <c r="F109" s="119">
        <v>9</v>
      </c>
      <c r="G109" s="120">
        <f t="shared" si="12"/>
        <v>-1</v>
      </c>
      <c r="H109" s="121">
        <v>10127</v>
      </c>
      <c r="I109" s="124">
        <v>10588</v>
      </c>
      <c r="J109" s="123">
        <f t="shared" si="13"/>
        <v>461</v>
      </c>
    </row>
    <row r="110" spans="1:10" ht="13.5" thickBot="1">
      <c r="A110" s="125" t="s">
        <v>8</v>
      </c>
      <c r="B110" s="126">
        <v>27.4</v>
      </c>
      <c r="C110" s="126">
        <v>29.8</v>
      </c>
      <c r="D110" s="126">
        <f t="shared" si="11"/>
        <v>2.400000000000002</v>
      </c>
      <c r="E110" s="126">
        <v>28</v>
      </c>
      <c r="F110" s="126">
        <v>31</v>
      </c>
      <c r="G110" s="127">
        <f t="shared" si="12"/>
        <v>3</v>
      </c>
      <c r="H110" s="128">
        <v>13030</v>
      </c>
      <c r="I110" s="129">
        <v>13008</v>
      </c>
      <c r="J110" s="130">
        <f t="shared" si="13"/>
        <v>-22</v>
      </c>
    </row>
    <row r="111" ht="13.5" thickBot="1"/>
    <row r="112" spans="1:16" ht="12.75">
      <c r="A112" s="394" t="s">
        <v>82</v>
      </c>
      <c r="B112" s="395"/>
      <c r="C112" s="396"/>
      <c r="D112" s="105"/>
      <c r="E112" s="394" t="s">
        <v>83</v>
      </c>
      <c r="F112" s="395"/>
      <c r="G112" s="396"/>
      <c r="H112"/>
      <c r="I112"/>
      <c r="J112"/>
      <c r="K112"/>
      <c r="L112"/>
      <c r="M112"/>
      <c r="N112"/>
      <c r="O112"/>
      <c r="P112"/>
    </row>
    <row r="113" spans="1:16" ht="13.5" thickBot="1">
      <c r="A113" s="106" t="s">
        <v>84</v>
      </c>
      <c r="B113" s="107" t="s">
        <v>85</v>
      </c>
      <c r="C113" s="108" t="s">
        <v>66</v>
      </c>
      <c r="D113" s="105"/>
      <c r="E113" s="106"/>
      <c r="F113" s="397" t="s">
        <v>86</v>
      </c>
      <c r="G113" s="398"/>
      <c r="H113"/>
      <c r="I113"/>
      <c r="J113"/>
      <c r="K113"/>
      <c r="L113"/>
      <c r="M113"/>
      <c r="N113"/>
      <c r="O113"/>
      <c r="P113"/>
    </row>
    <row r="114" spans="1:16" ht="12.75">
      <c r="A114" s="109">
        <v>2004</v>
      </c>
      <c r="B114" s="110">
        <v>27</v>
      </c>
      <c r="C114" s="111">
        <v>29.8</v>
      </c>
      <c r="D114" s="105"/>
      <c r="E114" s="109">
        <v>2004</v>
      </c>
      <c r="F114" s="399">
        <v>60</v>
      </c>
      <c r="G114" s="400"/>
      <c r="H114"/>
      <c r="I114"/>
      <c r="J114"/>
      <c r="K114"/>
      <c r="L114"/>
      <c r="M114"/>
      <c r="N114"/>
      <c r="O114"/>
      <c r="P114"/>
    </row>
    <row r="115" spans="1:16" ht="13.5" thickBot="1">
      <c r="A115" s="112">
        <v>2005</v>
      </c>
      <c r="B115" s="113">
        <v>32</v>
      </c>
      <c r="C115" s="168" t="s">
        <v>221</v>
      </c>
      <c r="D115" s="105"/>
      <c r="E115" s="112">
        <v>2005</v>
      </c>
      <c r="F115" s="385">
        <v>60</v>
      </c>
      <c r="G115" s="386"/>
      <c r="H115"/>
      <c r="I115"/>
      <c r="J115"/>
      <c r="K115"/>
      <c r="L115"/>
      <c r="M115"/>
      <c r="N115"/>
      <c r="O115"/>
      <c r="P115"/>
    </row>
  </sheetData>
  <mergeCells count="123">
    <mergeCell ref="O75:O76"/>
    <mergeCell ref="L78:M78"/>
    <mergeCell ref="C75:I75"/>
    <mergeCell ref="D76:I76"/>
    <mergeCell ref="C76:C77"/>
    <mergeCell ref="L75:M76"/>
    <mergeCell ref="N75:N76"/>
    <mergeCell ref="J75:J77"/>
    <mergeCell ref="C69:D69"/>
    <mergeCell ref="F69:G69"/>
    <mergeCell ref="I69:K69"/>
    <mergeCell ref="F70:G70"/>
    <mergeCell ref="C67:D67"/>
    <mergeCell ref="F67:G67"/>
    <mergeCell ref="I67:K67"/>
    <mergeCell ref="C68:D68"/>
    <mergeCell ref="F68:G68"/>
    <mergeCell ref="I68:K68"/>
    <mergeCell ref="C65:D65"/>
    <mergeCell ref="F65:G65"/>
    <mergeCell ref="I65:K65"/>
    <mergeCell ref="C66:D66"/>
    <mergeCell ref="F66:G66"/>
    <mergeCell ref="I66:K66"/>
    <mergeCell ref="A63:E63"/>
    <mergeCell ref="F63:L63"/>
    <mergeCell ref="C64:D64"/>
    <mergeCell ref="F64:G64"/>
    <mergeCell ref="I64:K64"/>
    <mergeCell ref="L79:M79"/>
    <mergeCell ref="F115:G115"/>
    <mergeCell ref="C92:H92"/>
    <mergeCell ref="A112:C112"/>
    <mergeCell ref="E112:G112"/>
    <mergeCell ref="F113:G113"/>
    <mergeCell ref="F114:G114"/>
    <mergeCell ref="J92:L92"/>
    <mergeCell ref="A81:A82"/>
    <mergeCell ref="A98:A99"/>
    <mergeCell ref="B75:B77"/>
    <mergeCell ref="A92:A93"/>
    <mergeCell ref="B92:B93"/>
    <mergeCell ref="H81:H82"/>
    <mergeCell ref="B81:B82"/>
    <mergeCell ref="C81:F81"/>
    <mergeCell ref="G81:G82"/>
    <mergeCell ref="A75:A77"/>
    <mergeCell ref="B98:D98"/>
    <mergeCell ref="E98:G98"/>
    <mergeCell ref="H98:J98"/>
    <mergeCell ref="I81:L81"/>
    <mergeCell ref="A59:B59"/>
    <mergeCell ref="D59:F59"/>
    <mergeCell ref="H59:K59"/>
    <mergeCell ref="A60:B60"/>
    <mergeCell ref="D60:F60"/>
    <mergeCell ref="H60:K60"/>
    <mergeCell ref="A57:B57"/>
    <mergeCell ref="D57:F57"/>
    <mergeCell ref="H57:K57"/>
    <mergeCell ref="A58:B58"/>
    <mergeCell ref="D58:F58"/>
    <mergeCell ref="H58:K58"/>
    <mergeCell ref="A55:B55"/>
    <mergeCell ref="D55:F55"/>
    <mergeCell ref="H55:K55"/>
    <mergeCell ref="A56:B56"/>
    <mergeCell ref="D56:F56"/>
    <mergeCell ref="H56:K56"/>
    <mergeCell ref="A53:B53"/>
    <mergeCell ref="D53:F53"/>
    <mergeCell ref="H53:K53"/>
    <mergeCell ref="A54:B54"/>
    <mergeCell ref="D54:F54"/>
    <mergeCell ref="H54:K54"/>
    <mergeCell ref="L50:L51"/>
    <mergeCell ref="A52:B52"/>
    <mergeCell ref="D52:F52"/>
    <mergeCell ref="H52:K52"/>
    <mergeCell ref="A48:B48"/>
    <mergeCell ref="D48:F48"/>
    <mergeCell ref="H48:K48"/>
    <mergeCell ref="A50:B51"/>
    <mergeCell ref="C50:C51"/>
    <mergeCell ref="D50:F51"/>
    <mergeCell ref="G50:G51"/>
    <mergeCell ref="H50:K51"/>
    <mergeCell ref="A46:B46"/>
    <mergeCell ref="D46:F46"/>
    <mergeCell ref="H46:K46"/>
    <mergeCell ref="A47:B47"/>
    <mergeCell ref="D47:F47"/>
    <mergeCell ref="H47:K47"/>
    <mergeCell ref="A44:B44"/>
    <mergeCell ref="D44:F44"/>
    <mergeCell ref="H44:K44"/>
    <mergeCell ref="A45:B45"/>
    <mergeCell ref="D45:F45"/>
    <mergeCell ref="H45:K45"/>
    <mergeCell ref="A42:B42"/>
    <mergeCell ref="D42:F42"/>
    <mergeCell ref="H42:K42"/>
    <mergeCell ref="A43:B43"/>
    <mergeCell ref="D43:F43"/>
    <mergeCell ref="H43:K43"/>
    <mergeCell ref="H39:K40"/>
    <mergeCell ref="L39:L40"/>
    <mergeCell ref="A41:B41"/>
    <mergeCell ref="D41:F41"/>
    <mergeCell ref="H41:K41"/>
    <mergeCell ref="A39:B40"/>
    <mergeCell ref="C39:C40"/>
    <mergeCell ref="D39:F40"/>
    <mergeCell ref="G39:G40"/>
    <mergeCell ref="B36:D36"/>
    <mergeCell ref="E36:G36"/>
    <mergeCell ref="J36:L36"/>
    <mergeCell ref="B37:D37"/>
    <mergeCell ref="E37:G37"/>
    <mergeCell ref="A3:A6"/>
    <mergeCell ref="B3:N3"/>
    <mergeCell ref="H4:I4"/>
    <mergeCell ref="M4:N4"/>
  </mergeCells>
  <printOptions horizontalCentered="1"/>
  <pageMargins left="0.15748031496062992" right="0.15748031496062992" top="0.5905511811023623" bottom="0.15748031496062992" header="0.35433070866141736" footer="0.15748031496062992"/>
  <pageSetup horizontalDpi="600" verticalDpi="600" orientation="portrait" paperSize="9" scale="64" r:id="rId1"/>
  <headerFooter alignWithMargins="0">
    <oddFooter>&amp;C&amp;P</oddFooter>
  </headerFooter>
  <rowBreaks count="1" manualBreakCount="1">
    <brk id="74" max="1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P115"/>
  <sheetViews>
    <sheetView view="pageBreakPreview" zoomScale="75" zoomScaleSheetLayoutView="75" workbookViewId="0" topLeftCell="A1">
      <selection activeCell="M2" sqref="M2"/>
    </sheetView>
  </sheetViews>
  <sheetFormatPr defaultColWidth="9.00390625" defaultRowHeight="12.75"/>
  <cols>
    <col min="1" max="1" width="28.125" style="10" customWidth="1"/>
    <col min="2" max="7" width="9.75390625" style="11" customWidth="1"/>
    <col min="8" max="8" width="8.125" style="11" customWidth="1"/>
    <col min="9" max="9" width="8.875" style="10" customWidth="1"/>
    <col min="10" max="16" width="9.125" style="10" customWidth="1"/>
  </cols>
  <sheetData>
    <row r="1" spans="12:14" ht="15.75">
      <c r="L1" s="12"/>
      <c r="N1" s="13"/>
    </row>
    <row r="2" spans="1:14" ht="16.5" thickBot="1">
      <c r="A2" s="14"/>
      <c r="B2" s="15"/>
      <c r="C2" s="15"/>
      <c r="D2" s="15"/>
      <c r="E2" s="15"/>
      <c r="F2" s="15"/>
      <c r="G2" s="15"/>
      <c r="H2" s="15"/>
      <c r="L2" s="12"/>
      <c r="N2" s="13"/>
    </row>
    <row r="3" spans="1:14" ht="24" customHeight="1" thickBot="1">
      <c r="A3" s="282" t="s">
        <v>0</v>
      </c>
      <c r="B3" s="279" t="s">
        <v>445</v>
      </c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8"/>
    </row>
    <row r="4" spans="1:14" ht="12.75">
      <c r="A4" s="281"/>
      <c r="B4" s="16" t="s">
        <v>1</v>
      </c>
      <c r="C4" s="17"/>
      <c r="D4" s="18"/>
      <c r="E4" s="16" t="s">
        <v>2</v>
      </c>
      <c r="F4" s="17"/>
      <c r="G4" s="18"/>
      <c r="H4" s="298" t="s">
        <v>3</v>
      </c>
      <c r="I4" s="299"/>
      <c r="J4" s="17" t="s">
        <v>4</v>
      </c>
      <c r="K4" s="19"/>
      <c r="L4" s="18"/>
      <c r="M4" s="298" t="s">
        <v>5</v>
      </c>
      <c r="N4" s="300"/>
    </row>
    <row r="5" spans="1:14" ht="12.75">
      <c r="A5" s="281"/>
      <c r="B5" s="20" t="s">
        <v>6</v>
      </c>
      <c r="C5" s="21" t="s">
        <v>7</v>
      </c>
      <c r="D5" s="22" t="s">
        <v>8</v>
      </c>
      <c r="E5" s="20" t="s">
        <v>6</v>
      </c>
      <c r="F5" s="21" t="s">
        <v>7</v>
      </c>
      <c r="G5" s="22" t="s">
        <v>8</v>
      </c>
      <c r="H5" s="23" t="s">
        <v>8</v>
      </c>
      <c r="I5" s="23" t="s">
        <v>9</v>
      </c>
      <c r="J5" s="24" t="s">
        <v>6</v>
      </c>
      <c r="K5" s="21" t="s">
        <v>7</v>
      </c>
      <c r="L5" s="22" t="s">
        <v>8</v>
      </c>
      <c r="M5" s="23" t="s">
        <v>8</v>
      </c>
      <c r="N5" s="22" t="s">
        <v>9</v>
      </c>
    </row>
    <row r="6" spans="1:14" ht="13.5" thickBot="1">
      <c r="A6" s="278"/>
      <c r="B6" s="25" t="s">
        <v>10</v>
      </c>
      <c r="C6" s="26" t="s">
        <v>10</v>
      </c>
      <c r="D6" s="27"/>
      <c r="E6" s="25" t="s">
        <v>10</v>
      </c>
      <c r="F6" s="26" t="s">
        <v>10</v>
      </c>
      <c r="G6" s="27"/>
      <c r="H6" s="28" t="s">
        <v>11</v>
      </c>
      <c r="I6" s="29" t="s">
        <v>12</v>
      </c>
      <c r="J6" s="30" t="s">
        <v>10</v>
      </c>
      <c r="K6" s="26" t="s">
        <v>10</v>
      </c>
      <c r="L6" s="27"/>
      <c r="M6" s="28" t="s">
        <v>11</v>
      </c>
      <c r="N6" s="27" t="s">
        <v>12</v>
      </c>
    </row>
    <row r="7" spans="1:14" ht="13.5" customHeight="1" thickTop="1">
      <c r="A7" s="31" t="s">
        <v>13</v>
      </c>
      <c r="B7" s="32">
        <v>0</v>
      </c>
      <c r="C7" s="33">
        <v>0</v>
      </c>
      <c r="D7" s="34">
        <v>0</v>
      </c>
      <c r="E7" s="32">
        <v>0</v>
      </c>
      <c r="F7" s="33">
        <v>0</v>
      </c>
      <c r="G7" s="34">
        <v>0</v>
      </c>
      <c r="H7" s="35"/>
      <c r="I7" s="36"/>
      <c r="J7" s="37">
        <v>0</v>
      </c>
      <c r="K7" s="33">
        <v>0</v>
      </c>
      <c r="L7" s="38">
        <v>0</v>
      </c>
      <c r="M7" s="35"/>
      <c r="N7" s="39"/>
    </row>
    <row r="8" spans="1:14" ht="13.5" customHeight="1">
      <c r="A8" s="40" t="s">
        <v>14</v>
      </c>
      <c r="B8" s="41">
        <v>4524</v>
      </c>
      <c r="C8" s="42">
        <v>0</v>
      </c>
      <c r="D8" s="43">
        <v>4524</v>
      </c>
      <c r="E8" s="41">
        <v>4520</v>
      </c>
      <c r="F8" s="42">
        <v>0</v>
      </c>
      <c r="G8" s="43">
        <v>4520</v>
      </c>
      <c r="H8" s="44">
        <f>+G8-D8</f>
        <v>-4</v>
      </c>
      <c r="I8" s="45">
        <f>+G8/D8</f>
        <v>0.9991158267020336</v>
      </c>
      <c r="J8" s="46">
        <v>4610</v>
      </c>
      <c r="K8" s="42">
        <v>0</v>
      </c>
      <c r="L8" s="47">
        <f>SUM(J8:K8)</f>
        <v>4610</v>
      </c>
      <c r="M8" s="44">
        <f>+L8-G8</f>
        <v>90</v>
      </c>
      <c r="N8" s="48">
        <f>+L8/G8</f>
        <v>1.0199115044247788</v>
      </c>
    </row>
    <row r="9" spans="1:14" ht="13.5" customHeight="1">
      <c r="A9" s="40" t="s">
        <v>15</v>
      </c>
      <c r="B9" s="41">
        <v>0</v>
      </c>
      <c r="C9" s="42">
        <v>0</v>
      </c>
      <c r="D9" s="43">
        <f aca="true" t="shared" si="0" ref="D9:D15">SUM(B9:C9)</f>
        <v>0</v>
      </c>
      <c r="E9" s="41">
        <v>0</v>
      </c>
      <c r="F9" s="42">
        <v>0</v>
      </c>
      <c r="G9" s="43">
        <f aca="true" t="shared" si="1" ref="G9:G15">SUM(E9:F9)</f>
        <v>0</v>
      </c>
      <c r="H9" s="44">
        <f aca="true" t="shared" si="2" ref="H9:H35">+G9-D9</f>
        <v>0</v>
      </c>
      <c r="I9" s="45"/>
      <c r="J9" s="46">
        <v>0</v>
      </c>
      <c r="K9" s="42">
        <v>0</v>
      </c>
      <c r="L9" s="47">
        <f aca="true" t="shared" si="3" ref="L9:L15">SUM(J9:K9)</f>
        <v>0</v>
      </c>
      <c r="M9" s="44">
        <f aca="true" t="shared" si="4" ref="M9:M35">+L9-G9</f>
        <v>0</v>
      </c>
      <c r="N9" s="48"/>
    </row>
    <row r="10" spans="1:14" ht="13.5" customHeight="1">
      <c r="A10" s="40" t="s">
        <v>16</v>
      </c>
      <c r="B10" s="41">
        <v>0</v>
      </c>
      <c r="C10" s="42">
        <v>0</v>
      </c>
      <c r="D10" s="43">
        <f t="shared" si="0"/>
        <v>0</v>
      </c>
      <c r="E10" s="41">
        <v>0</v>
      </c>
      <c r="F10" s="42">
        <v>0</v>
      </c>
      <c r="G10" s="43">
        <f t="shared" si="1"/>
        <v>0</v>
      </c>
      <c r="H10" s="44">
        <f t="shared" si="2"/>
        <v>0</v>
      </c>
      <c r="I10" s="45"/>
      <c r="J10" s="46">
        <v>0</v>
      </c>
      <c r="K10" s="42">
        <v>0</v>
      </c>
      <c r="L10" s="47">
        <f t="shared" si="3"/>
        <v>0</v>
      </c>
      <c r="M10" s="44">
        <f t="shared" si="4"/>
        <v>0</v>
      </c>
      <c r="N10" s="48"/>
    </row>
    <row r="11" spans="1:14" ht="13.5" customHeight="1">
      <c r="A11" s="40" t="s">
        <v>17</v>
      </c>
      <c r="B11" s="41">
        <v>1</v>
      </c>
      <c r="C11" s="42">
        <v>0</v>
      </c>
      <c r="D11" s="43">
        <f t="shared" si="0"/>
        <v>1</v>
      </c>
      <c r="E11" s="41">
        <v>26</v>
      </c>
      <c r="F11" s="42">
        <v>0</v>
      </c>
      <c r="G11" s="43">
        <f t="shared" si="1"/>
        <v>26</v>
      </c>
      <c r="H11" s="44">
        <f t="shared" si="2"/>
        <v>25</v>
      </c>
      <c r="I11" s="45">
        <f aca="true" t="shared" si="5" ref="I11:I35">+G11/D11</f>
        <v>26</v>
      </c>
      <c r="J11" s="46">
        <v>1</v>
      </c>
      <c r="K11" s="42">
        <v>0</v>
      </c>
      <c r="L11" s="47">
        <f t="shared" si="3"/>
        <v>1</v>
      </c>
      <c r="M11" s="44">
        <f t="shared" si="4"/>
        <v>-25</v>
      </c>
      <c r="N11" s="48">
        <f aca="true" t="shared" si="6" ref="N11:N35">+L11/G11</f>
        <v>0.038461538461538464</v>
      </c>
    </row>
    <row r="12" spans="1:14" ht="13.5" customHeight="1">
      <c r="A12" s="49" t="s">
        <v>18</v>
      </c>
      <c r="B12" s="41">
        <v>0</v>
      </c>
      <c r="C12" s="42">
        <v>0</v>
      </c>
      <c r="D12" s="43">
        <f t="shared" si="0"/>
        <v>0</v>
      </c>
      <c r="E12" s="41">
        <v>0</v>
      </c>
      <c r="F12" s="42">
        <v>0</v>
      </c>
      <c r="G12" s="43">
        <f t="shared" si="1"/>
        <v>0</v>
      </c>
      <c r="H12" s="44">
        <f t="shared" si="2"/>
        <v>0</v>
      </c>
      <c r="I12" s="45"/>
      <c r="J12" s="46">
        <v>0</v>
      </c>
      <c r="K12" s="42">
        <v>0</v>
      </c>
      <c r="L12" s="47">
        <f t="shared" si="3"/>
        <v>0</v>
      </c>
      <c r="M12" s="44">
        <f t="shared" si="4"/>
        <v>0</v>
      </c>
      <c r="N12" s="48"/>
    </row>
    <row r="13" spans="1:14" ht="13.5" customHeight="1">
      <c r="A13" s="49" t="s">
        <v>19</v>
      </c>
      <c r="B13" s="41">
        <v>0</v>
      </c>
      <c r="C13" s="42">
        <v>0</v>
      </c>
      <c r="D13" s="43">
        <f t="shared" si="0"/>
        <v>0</v>
      </c>
      <c r="E13" s="41">
        <v>0</v>
      </c>
      <c r="F13" s="42">
        <v>0</v>
      </c>
      <c r="G13" s="43">
        <f t="shared" si="1"/>
        <v>0</v>
      </c>
      <c r="H13" s="44">
        <f t="shared" si="2"/>
        <v>0</v>
      </c>
      <c r="I13" s="45"/>
      <c r="J13" s="46">
        <v>0</v>
      </c>
      <c r="K13" s="42">
        <v>0</v>
      </c>
      <c r="L13" s="47">
        <f t="shared" si="3"/>
        <v>0</v>
      </c>
      <c r="M13" s="44">
        <f t="shared" si="4"/>
        <v>0</v>
      </c>
      <c r="N13" s="48"/>
    </row>
    <row r="14" spans="1:14" ht="23.25" customHeight="1">
      <c r="A14" s="49" t="s">
        <v>20</v>
      </c>
      <c r="B14" s="41">
        <v>0</v>
      </c>
      <c r="C14" s="42">
        <v>0</v>
      </c>
      <c r="D14" s="43">
        <f t="shared" si="0"/>
        <v>0</v>
      </c>
      <c r="E14" s="41">
        <v>0</v>
      </c>
      <c r="F14" s="42">
        <v>0</v>
      </c>
      <c r="G14" s="43">
        <f t="shared" si="1"/>
        <v>0</v>
      </c>
      <c r="H14" s="44">
        <f t="shared" si="2"/>
        <v>0</v>
      </c>
      <c r="I14" s="45"/>
      <c r="J14" s="46">
        <v>0</v>
      </c>
      <c r="K14" s="42">
        <v>0</v>
      </c>
      <c r="L14" s="47">
        <f t="shared" si="3"/>
        <v>0</v>
      </c>
      <c r="M14" s="44">
        <f t="shared" si="4"/>
        <v>0</v>
      </c>
      <c r="N14" s="48"/>
    </row>
    <row r="15" spans="1:14" ht="13.5" customHeight="1" thickBot="1">
      <c r="A15" s="50" t="s">
        <v>21</v>
      </c>
      <c r="B15" s="51">
        <v>6073</v>
      </c>
      <c r="C15" s="52">
        <v>0</v>
      </c>
      <c r="D15" s="43">
        <f t="shared" si="0"/>
        <v>6073</v>
      </c>
      <c r="E15" s="51">
        <v>6200</v>
      </c>
      <c r="F15" s="52">
        <v>0</v>
      </c>
      <c r="G15" s="43">
        <f t="shared" si="1"/>
        <v>6200</v>
      </c>
      <c r="H15" s="53">
        <f t="shared" si="2"/>
        <v>127</v>
      </c>
      <c r="I15" s="54">
        <f t="shared" si="5"/>
        <v>1.0209122344804875</v>
      </c>
      <c r="J15" s="55">
        <v>6557</v>
      </c>
      <c r="K15" s="52">
        <v>0</v>
      </c>
      <c r="L15" s="47">
        <f t="shared" si="3"/>
        <v>6557</v>
      </c>
      <c r="M15" s="53">
        <f t="shared" si="4"/>
        <v>357</v>
      </c>
      <c r="N15" s="56">
        <f t="shared" si="6"/>
        <v>1.0575806451612904</v>
      </c>
    </row>
    <row r="16" spans="1:14" ht="13.5" customHeight="1" thickBot="1">
      <c r="A16" s="57" t="s">
        <v>22</v>
      </c>
      <c r="B16" s="58">
        <v>10598</v>
      </c>
      <c r="C16" s="59">
        <f>SUM(C7+C8+C9+C10+C11+C13+C15)</f>
        <v>0</v>
      </c>
      <c r="D16" s="60">
        <f>SUM(D7+D8+D9+D10+D11+D13+D15)</f>
        <v>10598</v>
      </c>
      <c r="E16" s="58">
        <v>10746</v>
      </c>
      <c r="F16" s="59">
        <f>SUM(F7+F8+F9+F10+F11+F13+F15)</f>
        <v>0</v>
      </c>
      <c r="G16" s="60">
        <f>SUM(G7+G8+G9+G10+G11+G13+G15)</f>
        <v>10746</v>
      </c>
      <c r="H16" s="61">
        <f t="shared" si="2"/>
        <v>148</v>
      </c>
      <c r="I16" s="62">
        <f t="shared" si="5"/>
        <v>1.0139648990375543</v>
      </c>
      <c r="J16" s="63">
        <f>SUM(J7+J8+J9+J10+J11+J13+J15)</f>
        <v>11168</v>
      </c>
      <c r="K16" s="59">
        <f>SUM(K7+K8+K9+K10+K11+K13+K15)</f>
        <v>0</v>
      </c>
      <c r="L16" s="60">
        <f>SUM(L7+L8+L9+L10+L11+L13+L15)</f>
        <v>11168</v>
      </c>
      <c r="M16" s="61">
        <f t="shared" si="4"/>
        <v>422</v>
      </c>
      <c r="N16" s="64">
        <f t="shared" si="6"/>
        <v>1.0392704262050996</v>
      </c>
    </row>
    <row r="17" spans="1:14" ht="13.5" customHeight="1">
      <c r="A17" s="65" t="s">
        <v>23</v>
      </c>
      <c r="B17" s="32">
        <v>2800</v>
      </c>
      <c r="C17" s="33">
        <v>0</v>
      </c>
      <c r="D17" s="43">
        <f aca="true" t="shared" si="7" ref="D17:D34">SUM(B17:C17)</f>
        <v>2800</v>
      </c>
      <c r="E17" s="32">
        <v>2528</v>
      </c>
      <c r="F17" s="33">
        <v>0</v>
      </c>
      <c r="G17" s="34">
        <f>SUM(E17:F17)</f>
        <v>2528</v>
      </c>
      <c r="H17" s="35">
        <f t="shared" si="2"/>
        <v>-272</v>
      </c>
      <c r="I17" s="66">
        <f t="shared" si="5"/>
        <v>0.9028571428571428</v>
      </c>
      <c r="J17" s="37">
        <v>2696</v>
      </c>
      <c r="K17" s="33">
        <v>0</v>
      </c>
      <c r="L17" s="38">
        <v>2696</v>
      </c>
      <c r="M17" s="35">
        <f t="shared" si="4"/>
        <v>168</v>
      </c>
      <c r="N17" s="67">
        <f t="shared" si="6"/>
        <v>1.0664556962025316</v>
      </c>
    </row>
    <row r="18" spans="1:14" ht="21" customHeight="1">
      <c r="A18" s="49" t="s">
        <v>24</v>
      </c>
      <c r="B18" s="32">
        <v>379</v>
      </c>
      <c r="C18" s="33">
        <v>0</v>
      </c>
      <c r="D18" s="43">
        <v>379</v>
      </c>
      <c r="E18" s="32">
        <v>256</v>
      </c>
      <c r="F18" s="33">
        <v>0</v>
      </c>
      <c r="G18" s="34">
        <f aca="true" t="shared" si="8" ref="G18:G34">SUM(E18:F18)</f>
        <v>256</v>
      </c>
      <c r="H18" s="44">
        <f t="shared" si="2"/>
        <v>-123</v>
      </c>
      <c r="I18" s="45">
        <f t="shared" si="5"/>
        <v>0.6754617414248021</v>
      </c>
      <c r="J18" s="37">
        <v>250</v>
      </c>
      <c r="K18" s="33">
        <v>0</v>
      </c>
      <c r="L18" s="38">
        <f aca="true" t="shared" si="9" ref="L18:L34">SUM(J18:K18)</f>
        <v>250</v>
      </c>
      <c r="M18" s="44">
        <f t="shared" si="4"/>
        <v>-6</v>
      </c>
      <c r="N18" s="48">
        <f t="shared" si="6"/>
        <v>0.9765625</v>
      </c>
    </row>
    <row r="19" spans="1:14" ht="13.5" customHeight="1">
      <c r="A19" s="40" t="s">
        <v>25</v>
      </c>
      <c r="B19" s="41">
        <v>336</v>
      </c>
      <c r="C19" s="42">
        <v>0</v>
      </c>
      <c r="D19" s="43">
        <f t="shared" si="7"/>
        <v>336</v>
      </c>
      <c r="E19" s="41">
        <v>436</v>
      </c>
      <c r="F19" s="42">
        <v>0</v>
      </c>
      <c r="G19" s="34">
        <f t="shared" si="8"/>
        <v>436</v>
      </c>
      <c r="H19" s="44">
        <f t="shared" si="2"/>
        <v>100</v>
      </c>
      <c r="I19" s="45">
        <f t="shared" si="5"/>
        <v>1.2976190476190477</v>
      </c>
      <c r="J19" s="46">
        <v>439</v>
      </c>
      <c r="K19" s="42">
        <v>0</v>
      </c>
      <c r="L19" s="38">
        <v>439</v>
      </c>
      <c r="M19" s="44">
        <f t="shared" si="4"/>
        <v>3</v>
      </c>
      <c r="N19" s="48">
        <f t="shared" si="6"/>
        <v>1.0068807339449541</v>
      </c>
    </row>
    <row r="20" spans="1:14" ht="13.5" customHeight="1">
      <c r="A20" s="49" t="s">
        <v>26</v>
      </c>
      <c r="B20" s="41">
        <v>81</v>
      </c>
      <c r="C20" s="42">
        <v>0</v>
      </c>
      <c r="D20" s="43">
        <f t="shared" si="7"/>
        <v>81</v>
      </c>
      <c r="E20" s="41">
        <v>83</v>
      </c>
      <c r="F20" s="42">
        <v>0</v>
      </c>
      <c r="G20" s="34">
        <f t="shared" si="8"/>
        <v>83</v>
      </c>
      <c r="H20" s="44">
        <f t="shared" si="2"/>
        <v>2</v>
      </c>
      <c r="I20" s="45"/>
      <c r="J20" s="46">
        <v>90</v>
      </c>
      <c r="K20" s="42">
        <v>0</v>
      </c>
      <c r="L20" s="38">
        <f t="shared" si="9"/>
        <v>90</v>
      </c>
      <c r="M20" s="44">
        <f t="shared" si="4"/>
        <v>7</v>
      </c>
      <c r="N20" s="48"/>
    </row>
    <row r="21" spans="1:14" ht="13.5" customHeight="1">
      <c r="A21" s="40" t="s">
        <v>27</v>
      </c>
      <c r="B21" s="41">
        <v>0</v>
      </c>
      <c r="C21" s="42">
        <v>0</v>
      </c>
      <c r="D21" s="43">
        <f t="shared" si="7"/>
        <v>0</v>
      </c>
      <c r="E21" s="41">
        <v>0</v>
      </c>
      <c r="F21" s="42">
        <v>0</v>
      </c>
      <c r="G21" s="34">
        <f t="shared" si="8"/>
        <v>0</v>
      </c>
      <c r="H21" s="44">
        <f t="shared" si="2"/>
        <v>0</v>
      </c>
      <c r="I21" s="45"/>
      <c r="J21" s="46">
        <v>0</v>
      </c>
      <c r="K21" s="42">
        <v>0</v>
      </c>
      <c r="L21" s="38">
        <v>0</v>
      </c>
      <c r="M21" s="44">
        <f t="shared" si="4"/>
        <v>0</v>
      </c>
      <c r="N21" s="48"/>
    </row>
    <row r="22" spans="1:14" ht="13.5" customHeight="1">
      <c r="A22" s="40" t="s">
        <v>28</v>
      </c>
      <c r="B22" s="46">
        <v>728</v>
      </c>
      <c r="C22" s="42">
        <v>0</v>
      </c>
      <c r="D22" s="43">
        <f t="shared" si="7"/>
        <v>728</v>
      </c>
      <c r="E22" s="46">
        <v>895</v>
      </c>
      <c r="F22" s="42">
        <v>0</v>
      </c>
      <c r="G22" s="34">
        <f t="shared" si="8"/>
        <v>895</v>
      </c>
      <c r="H22" s="44">
        <f t="shared" si="2"/>
        <v>167</v>
      </c>
      <c r="I22" s="45">
        <f t="shared" si="5"/>
        <v>1.2293956043956045</v>
      </c>
      <c r="J22" s="46">
        <v>905</v>
      </c>
      <c r="K22" s="42">
        <v>0</v>
      </c>
      <c r="L22" s="38">
        <v>905</v>
      </c>
      <c r="M22" s="44">
        <f t="shared" si="4"/>
        <v>10</v>
      </c>
      <c r="N22" s="48">
        <f t="shared" si="6"/>
        <v>1.011173184357542</v>
      </c>
    </row>
    <row r="23" spans="1:14" ht="13.5" customHeight="1">
      <c r="A23" s="49" t="s">
        <v>29</v>
      </c>
      <c r="B23" s="41">
        <v>142</v>
      </c>
      <c r="C23" s="42">
        <v>0</v>
      </c>
      <c r="D23" s="43">
        <f t="shared" si="7"/>
        <v>142</v>
      </c>
      <c r="E23" s="41">
        <v>364</v>
      </c>
      <c r="F23" s="42">
        <v>0</v>
      </c>
      <c r="G23" s="34">
        <f t="shared" si="8"/>
        <v>364</v>
      </c>
      <c r="H23" s="44">
        <f t="shared" si="2"/>
        <v>222</v>
      </c>
      <c r="I23" s="45">
        <f t="shared" si="5"/>
        <v>2.563380281690141</v>
      </c>
      <c r="J23" s="68">
        <v>350</v>
      </c>
      <c r="K23" s="42">
        <v>0</v>
      </c>
      <c r="L23" s="38">
        <f t="shared" si="9"/>
        <v>350</v>
      </c>
      <c r="M23" s="44">
        <f t="shared" si="4"/>
        <v>-14</v>
      </c>
      <c r="N23" s="48">
        <f t="shared" si="6"/>
        <v>0.9615384615384616</v>
      </c>
    </row>
    <row r="24" spans="1:14" ht="13.5" customHeight="1">
      <c r="A24" s="40" t="s">
        <v>30</v>
      </c>
      <c r="B24" s="41">
        <v>583</v>
      </c>
      <c r="C24" s="42">
        <v>0</v>
      </c>
      <c r="D24" s="43">
        <f t="shared" si="7"/>
        <v>583</v>
      </c>
      <c r="E24" s="41">
        <v>531</v>
      </c>
      <c r="F24" s="42">
        <v>0</v>
      </c>
      <c r="G24" s="34">
        <f t="shared" si="8"/>
        <v>531</v>
      </c>
      <c r="H24" s="44">
        <f t="shared" si="2"/>
        <v>-52</v>
      </c>
      <c r="I24" s="45">
        <f t="shared" si="5"/>
        <v>0.9108061749571184</v>
      </c>
      <c r="J24" s="68">
        <v>550</v>
      </c>
      <c r="K24" s="42">
        <v>0</v>
      </c>
      <c r="L24" s="38">
        <f t="shared" si="9"/>
        <v>550</v>
      </c>
      <c r="M24" s="44">
        <f t="shared" si="4"/>
        <v>19</v>
      </c>
      <c r="N24" s="48">
        <f t="shared" si="6"/>
        <v>1.0357815442561205</v>
      </c>
    </row>
    <row r="25" spans="1:14" ht="13.5" customHeight="1">
      <c r="A25" s="69" t="s">
        <v>31</v>
      </c>
      <c r="B25" s="46">
        <v>6212</v>
      </c>
      <c r="C25" s="42">
        <v>0</v>
      </c>
      <c r="D25" s="43">
        <v>6212</v>
      </c>
      <c r="E25" s="46">
        <v>6366</v>
      </c>
      <c r="F25" s="42">
        <v>0</v>
      </c>
      <c r="G25" s="34">
        <f t="shared" si="8"/>
        <v>6366</v>
      </c>
      <c r="H25" s="44">
        <f t="shared" si="2"/>
        <v>154</v>
      </c>
      <c r="I25" s="45">
        <f t="shared" si="5"/>
        <v>1.0247907276239536</v>
      </c>
      <c r="J25" s="46">
        <v>6581</v>
      </c>
      <c r="K25" s="42">
        <v>0</v>
      </c>
      <c r="L25" s="38">
        <v>6581</v>
      </c>
      <c r="M25" s="44">
        <f t="shared" si="4"/>
        <v>215</v>
      </c>
      <c r="N25" s="48">
        <f t="shared" si="6"/>
        <v>1.0337731699654413</v>
      </c>
    </row>
    <row r="26" spans="1:14" ht="13.5" customHeight="1">
      <c r="A26" s="49" t="s">
        <v>32</v>
      </c>
      <c r="B26" s="41">
        <v>4517</v>
      </c>
      <c r="C26" s="42">
        <v>0</v>
      </c>
      <c r="D26" s="43">
        <f t="shared" si="7"/>
        <v>4517</v>
      </c>
      <c r="E26" s="41">
        <v>4634</v>
      </c>
      <c r="F26" s="42">
        <v>0</v>
      </c>
      <c r="G26" s="34">
        <f t="shared" si="8"/>
        <v>4634</v>
      </c>
      <c r="H26" s="44">
        <f t="shared" si="2"/>
        <v>117</v>
      </c>
      <c r="I26" s="45">
        <f t="shared" si="5"/>
        <v>1.0259021474429932</v>
      </c>
      <c r="J26" s="68">
        <v>4805</v>
      </c>
      <c r="K26" s="70">
        <v>0</v>
      </c>
      <c r="L26" s="38">
        <v>4805</v>
      </c>
      <c r="M26" s="44">
        <f t="shared" si="4"/>
        <v>171</v>
      </c>
      <c r="N26" s="48">
        <f t="shared" si="6"/>
        <v>1.036901165299957</v>
      </c>
    </row>
    <row r="27" spans="1:14" ht="13.5" customHeight="1">
      <c r="A27" s="69" t="s">
        <v>33</v>
      </c>
      <c r="B27" s="41">
        <v>4490</v>
      </c>
      <c r="C27" s="42">
        <v>0</v>
      </c>
      <c r="D27" s="43">
        <f t="shared" si="7"/>
        <v>4490</v>
      </c>
      <c r="E27" s="41">
        <v>4617</v>
      </c>
      <c r="F27" s="42">
        <v>0</v>
      </c>
      <c r="G27" s="34">
        <f t="shared" si="8"/>
        <v>4617</v>
      </c>
      <c r="H27" s="44">
        <f t="shared" si="2"/>
        <v>127</v>
      </c>
      <c r="I27" s="45">
        <f t="shared" si="5"/>
        <v>1.0282850779510022</v>
      </c>
      <c r="J27" s="46">
        <v>4800</v>
      </c>
      <c r="K27" s="42">
        <v>0</v>
      </c>
      <c r="L27" s="38">
        <v>4800</v>
      </c>
      <c r="M27" s="44">
        <f t="shared" si="4"/>
        <v>183</v>
      </c>
      <c r="N27" s="48">
        <f t="shared" si="6"/>
        <v>1.0396361273554255</v>
      </c>
    </row>
    <row r="28" spans="1:14" ht="13.5" customHeight="1">
      <c r="A28" s="49" t="s">
        <v>34</v>
      </c>
      <c r="B28" s="41">
        <v>27</v>
      </c>
      <c r="C28" s="42">
        <v>0</v>
      </c>
      <c r="D28" s="43">
        <f t="shared" si="7"/>
        <v>27</v>
      </c>
      <c r="E28" s="41">
        <v>17</v>
      </c>
      <c r="F28" s="42">
        <v>0</v>
      </c>
      <c r="G28" s="34">
        <f t="shared" si="8"/>
        <v>17</v>
      </c>
      <c r="H28" s="44">
        <f t="shared" si="2"/>
        <v>-10</v>
      </c>
      <c r="I28" s="45">
        <f t="shared" si="5"/>
        <v>0.6296296296296297</v>
      </c>
      <c r="J28" s="46">
        <v>5</v>
      </c>
      <c r="K28" s="42">
        <v>0</v>
      </c>
      <c r="L28" s="38">
        <f t="shared" si="9"/>
        <v>5</v>
      </c>
      <c r="M28" s="44">
        <f t="shared" si="4"/>
        <v>-12</v>
      </c>
      <c r="N28" s="48">
        <f t="shared" si="6"/>
        <v>0.29411764705882354</v>
      </c>
    </row>
    <row r="29" spans="1:14" ht="13.5" customHeight="1">
      <c r="A29" s="49" t="s">
        <v>35</v>
      </c>
      <c r="B29" s="41">
        <v>1695</v>
      </c>
      <c r="C29" s="42">
        <v>0</v>
      </c>
      <c r="D29" s="43">
        <v>1695</v>
      </c>
      <c r="E29" s="41">
        <v>1732</v>
      </c>
      <c r="F29" s="42">
        <v>0</v>
      </c>
      <c r="G29" s="34">
        <f t="shared" si="8"/>
        <v>1732</v>
      </c>
      <c r="H29" s="44">
        <f t="shared" si="2"/>
        <v>37</v>
      </c>
      <c r="I29" s="45">
        <f t="shared" si="5"/>
        <v>1.0218289085545722</v>
      </c>
      <c r="J29" s="46">
        <v>1776</v>
      </c>
      <c r="K29" s="42">
        <v>0</v>
      </c>
      <c r="L29" s="38">
        <v>1776</v>
      </c>
      <c r="M29" s="44">
        <f t="shared" si="4"/>
        <v>44</v>
      </c>
      <c r="N29" s="48"/>
    </row>
    <row r="30" spans="1:14" ht="13.5" customHeight="1">
      <c r="A30" s="69" t="s">
        <v>36</v>
      </c>
      <c r="B30" s="41">
        <v>0</v>
      </c>
      <c r="C30" s="42">
        <v>0</v>
      </c>
      <c r="D30" s="43">
        <f t="shared" si="7"/>
        <v>0</v>
      </c>
      <c r="E30" s="41">
        <v>0</v>
      </c>
      <c r="F30" s="42">
        <v>0</v>
      </c>
      <c r="G30" s="34">
        <f t="shared" si="8"/>
        <v>0</v>
      </c>
      <c r="H30" s="44">
        <f t="shared" si="2"/>
        <v>0</v>
      </c>
      <c r="I30" s="45"/>
      <c r="J30" s="46">
        <v>0</v>
      </c>
      <c r="K30" s="42">
        <v>0</v>
      </c>
      <c r="L30" s="38">
        <f t="shared" si="9"/>
        <v>0</v>
      </c>
      <c r="M30" s="44">
        <f t="shared" si="4"/>
        <v>0</v>
      </c>
      <c r="N30" s="48"/>
    </row>
    <row r="31" spans="1:14" ht="13.5" customHeight="1">
      <c r="A31" s="69" t="s">
        <v>37</v>
      </c>
      <c r="B31" s="41">
        <v>110</v>
      </c>
      <c r="C31" s="42">
        <v>0</v>
      </c>
      <c r="D31" s="43">
        <f t="shared" si="7"/>
        <v>110</v>
      </c>
      <c r="E31" s="41">
        <v>91</v>
      </c>
      <c r="F31" s="42">
        <v>0</v>
      </c>
      <c r="G31" s="34">
        <f t="shared" si="8"/>
        <v>91</v>
      </c>
      <c r="H31" s="44">
        <f t="shared" si="2"/>
        <v>-19</v>
      </c>
      <c r="I31" s="45">
        <f t="shared" si="5"/>
        <v>0.8272727272727273</v>
      </c>
      <c r="J31" s="46">
        <v>95</v>
      </c>
      <c r="K31" s="42">
        <v>0</v>
      </c>
      <c r="L31" s="38">
        <f t="shared" si="9"/>
        <v>95</v>
      </c>
      <c r="M31" s="44">
        <f t="shared" si="4"/>
        <v>4</v>
      </c>
      <c r="N31" s="48">
        <f t="shared" si="6"/>
        <v>1.043956043956044</v>
      </c>
    </row>
    <row r="32" spans="1:14" ht="13.5" customHeight="1">
      <c r="A32" s="49" t="s">
        <v>38</v>
      </c>
      <c r="B32" s="41">
        <v>0</v>
      </c>
      <c r="C32" s="42">
        <v>0</v>
      </c>
      <c r="D32" s="43">
        <f t="shared" si="7"/>
        <v>0</v>
      </c>
      <c r="E32" s="41">
        <v>0</v>
      </c>
      <c r="F32" s="42">
        <v>0</v>
      </c>
      <c r="G32" s="34">
        <f t="shared" si="8"/>
        <v>0</v>
      </c>
      <c r="H32" s="44">
        <f t="shared" si="2"/>
        <v>0</v>
      </c>
      <c r="I32" s="45"/>
      <c r="J32" s="68">
        <v>0</v>
      </c>
      <c r="K32" s="42">
        <v>0</v>
      </c>
      <c r="L32" s="38">
        <f t="shared" si="9"/>
        <v>0</v>
      </c>
      <c r="M32" s="44">
        <f t="shared" si="4"/>
        <v>0</v>
      </c>
      <c r="N32" s="48"/>
    </row>
    <row r="33" spans="1:14" ht="22.5" customHeight="1">
      <c r="A33" s="49" t="s">
        <v>39</v>
      </c>
      <c r="B33" s="41">
        <v>328</v>
      </c>
      <c r="C33" s="42">
        <v>0</v>
      </c>
      <c r="D33" s="43">
        <f t="shared" si="7"/>
        <v>328</v>
      </c>
      <c r="E33" s="41">
        <v>320</v>
      </c>
      <c r="F33" s="42">
        <v>0</v>
      </c>
      <c r="G33" s="34">
        <f t="shared" si="8"/>
        <v>320</v>
      </c>
      <c r="H33" s="44">
        <f t="shared" si="2"/>
        <v>-8</v>
      </c>
      <c r="I33" s="45">
        <f t="shared" si="5"/>
        <v>0.975609756097561</v>
      </c>
      <c r="J33" s="68">
        <v>362</v>
      </c>
      <c r="K33" s="42">
        <v>0</v>
      </c>
      <c r="L33" s="38">
        <f t="shared" si="9"/>
        <v>362</v>
      </c>
      <c r="M33" s="44">
        <f t="shared" si="4"/>
        <v>42</v>
      </c>
      <c r="N33" s="48">
        <f t="shared" si="6"/>
        <v>1.13125</v>
      </c>
    </row>
    <row r="34" spans="1:14" ht="13.5" customHeight="1" thickBot="1">
      <c r="A34" s="71" t="s">
        <v>40</v>
      </c>
      <c r="B34" s="51">
        <v>0</v>
      </c>
      <c r="C34" s="52">
        <v>0</v>
      </c>
      <c r="D34" s="43">
        <f t="shared" si="7"/>
        <v>0</v>
      </c>
      <c r="E34" s="51">
        <v>0</v>
      </c>
      <c r="F34" s="52">
        <v>0</v>
      </c>
      <c r="G34" s="34">
        <f t="shared" si="8"/>
        <v>0</v>
      </c>
      <c r="H34" s="53">
        <f t="shared" si="2"/>
        <v>0</v>
      </c>
      <c r="I34" s="54"/>
      <c r="J34" s="72">
        <v>0</v>
      </c>
      <c r="K34" s="52">
        <v>0</v>
      </c>
      <c r="L34" s="38">
        <f t="shared" si="9"/>
        <v>0</v>
      </c>
      <c r="M34" s="53">
        <f t="shared" si="4"/>
        <v>0</v>
      </c>
      <c r="N34" s="56"/>
    </row>
    <row r="35" spans="1:14" ht="13.5" customHeight="1" thickBot="1">
      <c r="A35" s="57" t="s">
        <v>41</v>
      </c>
      <c r="B35" s="58">
        <v>10595</v>
      </c>
      <c r="C35" s="59">
        <f>SUM(C17+C19+C20+C21+C22+C25+C30+C31+C32+C34)</f>
        <v>0</v>
      </c>
      <c r="D35" s="60">
        <v>10595</v>
      </c>
      <c r="E35" s="58">
        <v>10719</v>
      </c>
      <c r="F35" s="59">
        <f>SUM(F17+F19+F20+F21+F22+F25+F30+F31+F32+F34)</f>
        <v>0</v>
      </c>
      <c r="G35" s="60">
        <v>10719</v>
      </c>
      <c r="H35" s="61">
        <f t="shared" si="2"/>
        <v>124</v>
      </c>
      <c r="I35" s="62">
        <f t="shared" si="5"/>
        <v>1.0117036337895233</v>
      </c>
      <c r="J35" s="63">
        <v>11168</v>
      </c>
      <c r="K35" s="59">
        <f>SUM(K17+K19+K20+K21+K22+K25+K30+K31+K32+K34)</f>
        <v>0</v>
      </c>
      <c r="L35" s="60">
        <v>11168</v>
      </c>
      <c r="M35" s="61">
        <f t="shared" si="4"/>
        <v>449</v>
      </c>
      <c r="N35" s="64">
        <f t="shared" si="6"/>
        <v>1.0418882358428958</v>
      </c>
    </row>
    <row r="36" spans="1:14" ht="13.5" customHeight="1" thickBot="1">
      <c r="A36" s="57" t="s">
        <v>42</v>
      </c>
      <c r="B36" s="301">
        <f>+D16-D35</f>
        <v>3</v>
      </c>
      <c r="C36" s="302"/>
      <c r="D36" s="303"/>
      <c r="E36" s="301">
        <f>+G16-G35</f>
        <v>27</v>
      </c>
      <c r="F36" s="302"/>
      <c r="G36" s="303">
        <v>-50784</v>
      </c>
      <c r="H36" s="73">
        <f>+E36-B36</f>
        <v>24</v>
      </c>
      <c r="I36" s="74"/>
      <c r="J36" s="301">
        <f>+L16-L35</f>
        <v>0</v>
      </c>
      <c r="K36" s="302"/>
      <c r="L36" s="302">
        <v>0</v>
      </c>
      <c r="M36" s="61"/>
      <c r="N36" s="64"/>
    </row>
    <row r="37" spans="1:16" ht="20.25" customHeight="1" thickBot="1">
      <c r="A37" s="75" t="s">
        <v>43</v>
      </c>
      <c r="B37" s="301"/>
      <c r="C37" s="302"/>
      <c r="D37" s="303"/>
      <c r="E37" s="301"/>
      <c r="F37" s="302"/>
      <c r="G37" s="303"/>
      <c r="H37"/>
      <c r="I37"/>
      <c r="J37"/>
      <c r="K37"/>
      <c r="L37"/>
      <c r="M37"/>
      <c r="N37"/>
      <c r="O37"/>
      <c r="P37"/>
    </row>
    <row r="38" spans="2:8" ht="14.25" customHeight="1" thickBot="1">
      <c r="B38" s="10"/>
      <c r="C38" s="10"/>
      <c r="D38" s="76"/>
      <c r="E38" s="10"/>
      <c r="F38" s="10"/>
      <c r="G38" s="10"/>
      <c r="H38" s="10"/>
    </row>
    <row r="39" spans="1:16" ht="12.75">
      <c r="A39" s="318" t="s">
        <v>44</v>
      </c>
      <c r="B39" s="319"/>
      <c r="C39" s="310" t="s">
        <v>45</v>
      </c>
      <c r="D39" s="318" t="s">
        <v>46</v>
      </c>
      <c r="E39" s="319"/>
      <c r="F39" s="319"/>
      <c r="G39" s="310" t="s">
        <v>45</v>
      </c>
      <c r="H39" s="304" t="s">
        <v>47</v>
      </c>
      <c r="I39" s="305"/>
      <c r="J39" s="305"/>
      <c r="K39" s="306"/>
      <c r="L39" s="310" t="s">
        <v>45</v>
      </c>
      <c r="O39"/>
      <c r="P39"/>
    </row>
    <row r="40" spans="1:16" ht="13.5" thickBot="1">
      <c r="A40" s="320"/>
      <c r="B40" s="321"/>
      <c r="C40" s="311"/>
      <c r="D40" s="320"/>
      <c r="E40" s="321"/>
      <c r="F40" s="321"/>
      <c r="G40" s="311"/>
      <c r="H40" s="307"/>
      <c r="I40" s="308"/>
      <c r="J40" s="308"/>
      <c r="K40" s="309"/>
      <c r="L40" s="311"/>
      <c r="O40"/>
      <c r="P40"/>
    </row>
    <row r="41" spans="1:16" ht="12.75">
      <c r="A41" s="312" t="s">
        <v>446</v>
      </c>
      <c r="B41" s="313"/>
      <c r="C41" s="77">
        <v>240</v>
      </c>
      <c r="D41" s="314" t="s">
        <v>447</v>
      </c>
      <c r="E41" s="315"/>
      <c r="F41" s="315"/>
      <c r="G41" s="78">
        <v>135</v>
      </c>
      <c r="H41" s="316" t="s">
        <v>438</v>
      </c>
      <c r="I41" s="317"/>
      <c r="J41" s="317"/>
      <c r="K41" s="317"/>
      <c r="L41" s="79">
        <v>150</v>
      </c>
      <c r="O41"/>
      <c r="P41"/>
    </row>
    <row r="42" spans="1:16" ht="12.75">
      <c r="A42" s="322"/>
      <c r="B42" s="323"/>
      <c r="C42" s="80"/>
      <c r="D42" s="314" t="s">
        <v>448</v>
      </c>
      <c r="E42" s="315"/>
      <c r="F42" s="315"/>
      <c r="G42" s="81">
        <v>69</v>
      </c>
      <c r="H42" s="316" t="s">
        <v>449</v>
      </c>
      <c r="I42" s="317"/>
      <c r="J42" s="317"/>
      <c r="K42" s="317"/>
      <c r="L42" s="79">
        <v>200</v>
      </c>
      <c r="O42"/>
      <c r="P42"/>
    </row>
    <row r="43" spans="1:16" ht="12.75">
      <c r="A43" s="322"/>
      <c r="B43" s="323"/>
      <c r="C43" s="80"/>
      <c r="D43" s="314" t="s">
        <v>450</v>
      </c>
      <c r="E43" s="315"/>
      <c r="F43" s="315"/>
      <c r="G43" s="81">
        <v>166</v>
      </c>
      <c r="H43" s="316"/>
      <c r="I43" s="317"/>
      <c r="J43" s="317"/>
      <c r="K43" s="317"/>
      <c r="L43" s="79"/>
      <c r="O43"/>
      <c r="P43"/>
    </row>
    <row r="44" spans="1:16" ht="12.75">
      <c r="A44" s="324"/>
      <c r="B44" s="325"/>
      <c r="C44" s="83"/>
      <c r="D44" s="324"/>
      <c r="E44" s="326"/>
      <c r="F44" s="325"/>
      <c r="G44" s="84"/>
      <c r="H44" s="327"/>
      <c r="I44" s="328"/>
      <c r="J44" s="328"/>
      <c r="K44" s="329"/>
      <c r="L44" s="79"/>
      <c r="O44"/>
      <c r="P44"/>
    </row>
    <row r="45" spans="1:16" ht="12.75">
      <c r="A45" s="324"/>
      <c r="B45" s="325"/>
      <c r="C45" s="83"/>
      <c r="D45" s="324"/>
      <c r="E45" s="326"/>
      <c r="F45" s="325"/>
      <c r="G45" s="84"/>
      <c r="H45" s="327"/>
      <c r="I45" s="328"/>
      <c r="J45" s="328"/>
      <c r="K45" s="329"/>
      <c r="L45" s="79"/>
      <c r="O45"/>
      <c r="P45"/>
    </row>
    <row r="46" spans="1:16" ht="12.75">
      <c r="A46" s="324"/>
      <c r="B46" s="325"/>
      <c r="C46" s="83"/>
      <c r="D46" s="324"/>
      <c r="E46" s="326"/>
      <c r="F46" s="325"/>
      <c r="G46" s="84"/>
      <c r="H46" s="327"/>
      <c r="I46" s="328"/>
      <c r="J46" s="328"/>
      <c r="K46" s="329"/>
      <c r="L46" s="79"/>
      <c r="O46"/>
      <c r="P46"/>
    </row>
    <row r="47" spans="1:16" ht="13.5" thickBot="1">
      <c r="A47" s="330"/>
      <c r="B47" s="331"/>
      <c r="C47" s="83"/>
      <c r="D47" s="332"/>
      <c r="E47" s="333"/>
      <c r="F47" s="333"/>
      <c r="G47" s="84"/>
      <c r="H47" s="316"/>
      <c r="I47" s="317"/>
      <c r="J47" s="317"/>
      <c r="K47" s="317"/>
      <c r="L47" s="79"/>
      <c r="O47"/>
      <c r="P47"/>
    </row>
    <row r="48" spans="1:16" ht="13.5" thickBot="1">
      <c r="A48" s="334"/>
      <c r="B48" s="335"/>
      <c r="C48" s="85">
        <f>SUM(C41:C47)</f>
        <v>240</v>
      </c>
      <c r="D48" s="336" t="s">
        <v>8</v>
      </c>
      <c r="E48" s="337"/>
      <c r="F48" s="337"/>
      <c r="G48" s="85">
        <f>SUM(G41:G42)</f>
        <v>204</v>
      </c>
      <c r="H48" s="338" t="s">
        <v>8</v>
      </c>
      <c r="I48" s="339"/>
      <c r="J48" s="339"/>
      <c r="K48" s="339"/>
      <c r="L48" s="85">
        <f>SUM(L41:L42)</f>
        <v>350</v>
      </c>
      <c r="M48" s="86"/>
      <c r="N48" s="86"/>
      <c r="O48"/>
      <c r="P48"/>
    </row>
    <row r="49" spans="1:16" s="1" customFormat="1" ht="13.5" customHeight="1" thickBot="1">
      <c r="A49" s="87"/>
      <c r="B49" s="8"/>
      <c r="C49" s="8"/>
      <c r="D49" s="8"/>
      <c r="E49" s="8"/>
      <c r="F49" s="8"/>
      <c r="G49" s="8"/>
      <c r="H49" s="9"/>
      <c r="I49" s="5"/>
      <c r="J49" s="5"/>
      <c r="K49" s="5"/>
      <c r="L49" s="5"/>
      <c r="M49" s="5"/>
      <c r="N49" s="5"/>
      <c r="O49" s="5"/>
      <c r="P49" s="5"/>
    </row>
    <row r="50" spans="1:16" ht="12.75">
      <c r="A50" s="318" t="s">
        <v>50</v>
      </c>
      <c r="B50" s="319"/>
      <c r="C50" s="310" t="s">
        <v>45</v>
      </c>
      <c r="D50" s="340" t="s">
        <v>51</v>
      </c>
      <c r="E50" s="319"/>
      <c r="F50" s="319"/>
      <c r="G50" s="341" t="s">
        <v>45</v>
      </c>
      <c r="H50" s="304" t="s">
        <v>52</v>
      </c>
      <c r="I50" s="305"/>
      <c r="J50" s="305"/>
      <c r="K50" s="306"/>
      <c r="L50" s="310" t="s">
        <v>45</v>
      </c>
      <c r="O50"/>
      <c r="P50"/>
    </row>
    <row r="51" spans="1:16" ht="13.5" thickBot="1">
      <c r="A51" s="320"/>
      <c r="B51" s="321"/>
      <c r="C51" s="311"/>
      <c r="D51" s="321"/>
      <c r="E51" s="321"/>
      <c r="F51" s="321"/>
      <c r="G51" s="342"/>
      <c r="H51" s="307"/>
      <c r="I51" s="308"/>
      <c r="J51" s="308"/>
      <c r="K51" s="309"/>
      <c r="L51" s="311"/>
      <c r="O51"/>
      <c r="P51"/>
    </row>
    <row r="52" spans="1:16" ht="12.75">
      <c r="A52" s="312" t="s">
        <v>402</v>
      </c>
      <c r="B52" s="343"/>
      <c r="C52" s="77">
        <v>51</v>
      </c>
      <c r="D52" s="442" t="s">
        <v>451</v>
      </c>
      <c r="E52" s="315"/>
      <c r="F52" s="315"/>
      <c r="G52" s="88">
        <v>287</v>
      </c>
      <c r="H52" s="346" t="s">
        <v>220</v>
      </c>
      <c r="I52" s="347"/>
      <c r="J52" s="347"/>
      <c r="K52" s="347"/>
      <c r="L52" s="193">
        <v>350</v>
      </c>
      <c r="O52"/>
      <c r="P52"/>
    </row>
    <row r="53" spans="1:16" ht="13.5" customHeight="1">
      <c r="A53" s="322" t="s">
        <v>452</v>
      </c>
      <c r="B53" s="348"/>
      <c r="C53" s="80">
        <v>12</v>
      </c>
      <c r="D53" s="355" t="s">
        <v>453</v>
      </c>
      <c r="E53" s="323"/>
      <c r="F53" s="323"/>
      <c r="G53" s="90">
        <v>77</v>
      </c>
      <c r="H53" s="349"/>
      <c r="I53" s="350"/>
      <c r="J53" s="350"/>
      <c r="K53" s="350"/>
      <c r="L53" s="91"/>
      <c r="O53"/>
      <c r="P53"/>
    </row>
    <row r="54" spans="1:16" ht="13.5" customHeight="1">
      <c r="A54" s="322" t="s">
        <v>454</v>
      </c>
      <c r="B54" s="351"/>
      <c r="C54" s="80">
        <v>10</v>
      </c>
      <c r="D54" s="355"/>
      <c r="E54" s="323"/>
      <c r="F54" s="323"/>
      <c r="G54" s="90"/>
      <c r="H54" s="327"/>
      <c r="I54" s="328"/>
      <c r="J54" s="328"/>
      <c r="K54" s="329"/>
      <c r="L54" s="91"/>
      <c r="O54"/>
      <c r="P54"/>
    </row>
    <row r="55" spans="1:16" ht="13.5" customHeight="1">
      <c r="A55" s="322" t="s">
        <v>455</v>
      </c>
      <c r="B55" s="351"/>
      <c r="C55" s="80">
        <v>39</v>
      </c>
      <c r="D55" s="355"/>
      <c r="E55" s="323"/>
      <c r="F55" s="323"/>
      <c r="G55" s="90"/>
      <c r="H55" s="327"/>
      <c r="I55" s="328"/>
      <c r="J55" s="328"/>
      <c r="K55" s="329"/>
      <c r="L55" s="91"/>
      <c r="O55"/>
      <c r="P55"/>
    </row>
    <row r="56" spans="1:16" ht="13.5" customHeight="1">
      <c r="A56" s="324" t="s">
        <v>456</v>
      </c>
      <c r="B56" s="326"/>
      <c r="C56" s="83">
        <v>10</v>
      </c>
      <c r="D56" s="354"/>
      <c r="E56" s="354"/>
      <c r="F56" s="355"/>
      <c r="G56" s="217"/>
      <c r="H56" s="327"/>
      <c r="I56" s="328"/>
      <c r="J56" s="328"/>
      <c r="K56" s="329"/>
      <c r="L56" s="95"/>
      <c r="O56"/>
      <c r="P56"/>
    </row>
    <row r="57" spans="1:16" ht="13.5" customHeight="1">
      <c r="A57" s="322" t="s">
        <v>457</v>
      </c>
      <c r="B57" s="351"/>
      <c r="C57" s="83">
        <v>20</v>
      </c>
      <c r="D57" s="354"/>
      <c r="E57" s="354"/>
      <c r="F57" s="355"/>
      <c r="G57" s="217"/>
      <c r="H57" s="327"/>
      <c r="I57" s="328"/>
      <c r="J57" s="328"/>
      <c r="K57" s="329"/>
      <c r="L57" s="95"/>
      <c r="O57"/>
      <c r="P57"/>
    </row>
    <row r="58" spans="1:16" ht="13.5" customHeight="1">
      <c r="A58" s="323"/>
      <c r="B58" s="351"/>
      <c r="C58" s="80"/>
      <c r="D58" s="355"/>
      <c r="E58" s="323"/>
      <c r="F58" s="323"/>
      <c r="G58" s="90"/>
      <c r="H58" s="327"/>
      <c r="I58" s="328"/>
      <c r="J58" s="328"/>
      <c r="K58" s="329"/>
      <c r="L58" s="91"/>
      <c r="O58"/>
      <c r="P58"/>
    </row>
    <row r="59" spans="1:16" ht="13.5" thickBot="1">
      <c r="A59" s="360"/>
      <c r="B59" s="361"/>
      <c r="C59" s="96"/>
      <c r="D59" s="443"/>
      <c r="E59" s="362"/>
      <c r="F59" s="362"/>
      <c r="G59" s="97"/>
      <c r="H59" s="363"/>
      <c r="I59" s="364"/>
      <c r="J59" s="364"/>
      <c r="K59" s="364"/>
      <c r="L59" s="98"/>
      <c r="O59"/>
      <c r="P59"/>
    </row>
    <row r="60" spans="1:16" ht="13.5" thickBot="1">
      <c r="A60" s="334" t="s">
        <v>8</v>
      </c>
      <c r="B60" s="365"/>
      <c r="C60" s="99">
        <f>SUM(C52:C59)</f>
        <v>142</v>
      </c>
      <c r="D60" s="335" t="s">
        <v>8</v>
      </c>
      <c r="E60" s="367"/>
      <c r="F60" s="367"/>
      <c r="G60" s="99">
        <f>SUM(G52:G59)</f>
        <v>364</v>
      </c>
      <c r="H60" s="338" t="s">
        <v>8</v>
      </c>
      <c r="I60" s="339"/>
      <c r="J60" s="339"/>
      <c r="K60" s="339"/>
      <c r="L60" s="85">
        <f>SUM(L52:L59)</f>
        <v>350</v>
      </c>
      <c r="M60" s="86"/>
      <c r="N60" s="86"/>
      <c r="O60"/>
      <c r="P60"/>
    </row>
    <row r="61" spans="1:14" s="1" customFormat="1" ht="12.75">
      <c r="A61" s="100"/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</row>
    <row r="62" spans="1:14" s="1" customFormat="1" ht="13.5" thickBot="1">
      <c r="A62" s="100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200" t="s">
        <v>475</v>
      </c>
      <c r="M62" s="100"/>
      <c r="N62" s="100"/>
    </row>
    <row r="63" spans="1:14" s="1" customFormat="1" ht="26.25" customHeight="1" thickBot="1">
      <c r="A63" s="368" t="s">
        <v>469</v>
      </c>
      <c r="B63" s="369"/>
      <c r="C63" s="369"/>
      <c r="D63" s="369"/>
      <c r="E63" s="370"/>
      <c r="F63" s="371" t="s">
        <v>468</v>
      </c>
      <c r="G63" s="372"/>
      <c r="H63" s="372"/>
      <c r="I63" s="372"/>
      <c r="J63" s="372"/>
      <c r="K63" s="372"/>
      <c r="L63" s="373"/>
      <c r="M63" s="100"/>
      <c r="N63" s="100"/>
    </row>
    <row r="64" spans="1:14" s="1" customFormat="1" ht="14.25" customHeight="1" thickBot="1">
      <c r="A64" s="181" t="s">
        <v>97</v>
      </c>
      <c r="B64" s="182" t="s">
        <v>466</v>
      </c>
      <c r="C64" s="294" t="s">
        <v>98</v>
      </c>
      <c r="D64" s="294"/>
      <c r="E64" s="183" t="s">
        <v>467</v>
      </c>
      <c r="F64" s="295" t="s">
        <v>97</v>
      </c>
      <c r="G64" s="296"/>
      <c r="H64" s="182" t="s">
        <v>466</v>
      </c>
      <c r="I64" s="294" t="s">
        <v>98</v>
      </c>
      <c r="J64" s="294"/>
      <c r="K64" s="294"/>
      <c r="L64" s="184" t="s">
        <v>467</v>
      </c>
      <c r="M64" s="100"/>
      <c r="N64" s="100"/>
    </row>
    <row r="65" spans="1:14" s="1" customFormat="1" ht="12.75">
      <c r="A65" s="185" t="s">
        <v>473</v>
      </c>
      <c r="B65" s="179">
        <v>45</v>
      </c>
      <c r="C65" s="286" t="s">
        <v>482</v>
      </c>
      <c r="D65" s="286"/>
      <c r="E65" s="186">
        <v>0</v>
      </c>
      <c r="F65" s="284" t="s">
        <v>473</v>
      </c>
      <c r="G65" s="285"/>
      <c r="H65" s="179">
        <v>58</v>
      </c>
      <c r="I65" s="286" t="s">
        <v>488</v>
      </c>
      <c r="J65" s="285"/>
      <c r="K65" s="285"/>
      <c r="L65" s="186">
        <v>40</v>
      </c>
      <c r="M65" s="100"/>
      <c r="N65" s="100"/>
    </row>
    <row r="66" spans="1:14" s="1" customFormat="1" ht="12.75">
      <c r="A66" s="187" t="s">
        <v>471</v>
      </c>
      <c r="B66" s="180">
        <v>4</v>
      </c>
      <c r="C66" s="289" t="s">
        <v>472</v>
      </c>
      <c r="D66" s="289"/>
      <c r="E66" s="188">
        <v>0</v>
      </c>
      <c r="F66" s="291" t="s">
        <v>474</v>
      </c>
      <c r="G66" s="290"/>
      <c r="H66" s="180">
        <v>22</v>
      </c>
      <c r="I66" s="289"/>
      <c r="J66" s="290"/>
      <c r="K66" s="290"/>
      <c r="L66" s="188"/>
      <c r="M66" s="100"/>
      <c r="N66" s="100"/>
    </row>
    <row r="67" spans="1:14" s="1" customFormat="1" ht="12.75">
      <c r="A67" s="187" t="s">
        <v>472</v>
      </c>
      <c r="B67" s="180">
        <v>9</v>
      </c>
      <c r="C67" s="289"/>
      <c r="D67" s="289"/>
      <c r="E67" s="188"/>
      <c r="F67" s="291"/>
      <c r="G67" s="290"/>
      <c r="H67" s="180"/>
      <c r="I67" s="289"/>
      <c r="J67" s="290"/>
      <c r="K67" s="290"/>
      <c r="L67" s="188"/>
      <c r="M67" s="100"/>
      <c r="N67" s="100"/>
    </row>
    <row r="68" spans="1:14" s="1" customFormat="1" ht="13.5" thickBot="1">
      <c r="A68" s="196"/>
      <c r="B68" s="195"/>
      <c r="C68" s="297"/>
      <c r="D68" s="297"/>
      <c r="E68" s="197"/>
      <c r="F68" s="423"/>
      <c r="G68" s="424"/>
      <c r="H68" s="195"/>
      <c r="I68" s="297"/>
      <c r="J68" s="424"/>
      <c r="K68" s="424"/>
      <c r="L68" s="197"/>
      <c r="M68" s="100"/>
      <c r="N68" s="100"/>
    </row>
    <row r="69" spans="1:14" s="1" customFormat="1" ht="13.5" thickBot="1">
      <c r="A69" s="241" t="s">
        <v>8</v>
      </c>
      <c r="B69" s="242">
        <f>SUM(B65:B68)</f>
        <v>58</v>
      </c>
      <c r="C69" s="283" t="s">
        <v>8</v>
      </c>
      <c r="D69" s="283"/>
      <c r="E69" s="199">
        <f>SUM(E65:E68)</f>
        <v>0</v>
      </c>
      <c r="F69" s="444" t="s">
        <v>8</v>
      </c>
      <c r="G69" s="428"/>
      <c r="H69" s="194">
        <f>SUM(H65:H68)</f>
        <v>80</v>
      </c>
      <c r="I69" s="283" t="s">
        <v>8</v>
      </c>
      <c r="J69" s="428"/>
      <c r="K69" s="428"/>
      <c r="L69" s="199">
        <f>SUM(L65:L68)</f>
        <v>40</v>
      </c>
      <c r="M69" s="100"/>
      <c r="N69" s="100"/>
    </row>
    <row r="70" spans="1:14" s="1" customFormat="1" ht="13.5" thickBot="1">
      <c r="A70" s="243" t="s">
        <v>487</v>
      </c>
      <c r="B70" s="244">
        <f>B69-E69</f>
        <v>58</v>
      </c>
      <c r="C70" s="100"/>
      <c r="D70" s="100"/>
      <c r="E70" s="100"/>
      <c r="F70" s="287" t="s">
        <v>487</v>
      </c>
      <c r="G70" s="288"/>
      <c r="H70" s="245">
        <f>H69-L69</f>
        <v>40</v>
      </c>
      <c r="I70" s="100"/>
      <c r="J70" s="100"/>
      <c r="K70" s="100"/>
      <c r="L70" s="100"/>
      <c r="M70" s="100"/>
      <c r="N70" s="100"/>
    </row>
    <row r="73" spans="1:14" s="1" customFormat="1" ht="13.5" thickBot="1">
      <c r="A73" s="100"/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</row>
    <row r="74" spans="1:16" ht="12.75">
      <c r="A74" s="387" t="s">
        <v>87</v>
      </c>
      <c r="B74" s="389" t="s">
        <v>88</v>
      </c>
      <c r="C74" s="436" t="s">
        <v>478</v>
      </c>
      <c r="D74" s="437"/>
      <c r="E74" s="437"/>
      <c r="F74" s="437"/>
      <c r="G74" s="437"/>
      <c r="H74" s="437"/>
      <c r="I74" s="438"/>
      <c r="J74" s="416" t="s">
        <v>89</v>
      </c>
      <c r="K74" s="214"/>
      <c r="L74" s="432" t="s">
        <v>61</v>
      </c>
      <c r="M74" s="433"/>
      <c r="N74" s="358">
        <v>2003</v>
      </c>
      <c r="O74" s="421">
        <v>2004</v>
      </c>
      <c r="P74"/>
    </row>
    <row r="75" spans="1:16" ht="13.5" thickBot="1">
      <c r="A75" s="388"/>
      <c r="B75" s="390"/>
      <c r="C75" s="419" t="s">
        <v>90</v>
      </c>
      <c r="D75" s="439" t="s">
        <v>91</v>
      </c>
      <c r="E75" s="440"/>
      <c r="F75" s="440"/>
      <c r="G75" s="440"/>
      <c r="H75" s="440"/>
      <c r="I75" s="441"/>
      <c r="J75" s="417"/>
      <c r="K75" s="215"/>
      <c r="L75" s="434"/>
      <c r="M75" s="435"/>
      <c r="N75" s="359"/>
      <c r="O75" s="422"/>
      <c r="P75"/>
    </row>
    <row r="76" spans="1:16" ht="13.5" thickBot="1">
      <c r="A76" s="320"/>
      <c r="B76" s="391"/>
      <c r="C76" s="420"/>
      <c r="D76" s="131">
        <v>1</v>
      </c>
      <c r="E76" s="131">
        <v>2</v>
      </c>
      <c r="F76" s="131">
        <v>3</v>
      </c>
      <c r="G76" s="131">
        <v>4</v>
      </c>
      <c r="H76" s="131">
        <v>5</v>
      </c>
      <c r="I76" s="211">
        <v>6</v>
      </c>
      <c r="J76" s="418"/>
      <c r="K76" s="216"/>
      <c r="L76" s="212" t="s">
        <v>62</v>
      </c>
      <c r="M76" s="213"/>
      <c r="N76" s="201">
        <v>0</v>
      </c>
      <c r="O76" s="202">
        <v>0</v>
      </c>
      <c r="P76"/>
    </row>
    <row r="77" spans="1:16" ht="13.5" thickBot="1">
      <c r="A77" s="132">
        <v>5881</v>
      </c>
      <c r="B77" s="133">
        <v>1467</v>
      </c>
      <c r="C77" s="207">
        <f>SUM(D77:I77)</f>
        <v>362</v>
      </c>
      <c r="D77" s="209">
        <v>37</v>
      </c>
      <c r="E77" s="209">
        <v>197</v>
      </c>
      <c r="F77" s="209">
        <v>128</v>
      </c>
      <c r="G77" s="209">
        <v>0</v>
      </c>
      <c r="H77" s="207">
        <v>0</v>
      </c>
      <c r="I77" s="257">
        <v>0</v>
      </c>
      <c r="J77" s="134">
        <f>SUM(A77-B77-C77)</f>
        <v>4052</v>
      </c>
      <c r="K77" s="216"/>
      <c r="L77" s="412" t="s">
        <v>63</v>
      </c>
      <c r="M77" s="413"/>
      <c r="N77" s="103">
        <v>0</v>
      </c>
      <c r="O77" s="104">
        <v>0</v>
      </c>
      <c r="P77"/>
    </row>
    <row r="78" spans="1:14" s="1" customFormat="1" ht="12.75">
      <c r="A78" s="100"/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</row>
    <row r="79" spans="1:14" s="1" customFormat="1" ht="12.75">
      <c r="A79" s="100"/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</row>
    <row r="80" spans="1:12" s="1" customFormat="1" ht="12" customHeight="1" thickBot="1">
      <c r="A80" s="101"/>
      <c r="B80" s="102"/>
      <c r="C80" s="102"/>
      <c r="D80" s="102"/>
      <c r="E80" s="2"/>
      <c r="F80" s="7"/>
      <c r="G80" s="7"/>
      <c r="H80" s="101"/>
      <c r="I80" s="102"/>
      <c r="J80" s="102"/>
      <c r="K80" s="102"/>
      <c r="L80" s="2"/>
    </row>
    <row r="81" spans="1:12" s="1" customFormat="1" ht="12" customHeight="1">
      <c r="A81" s="404" t="s">
        <v>222</v>
      </c>
      <c r="B81" s="406" t="s">
        <v>92</v>
      </c>
      <c r="C81" s="408" t="s">
        <v>93</v>
      </c>
      <c r="D81" s="409"/>
      <c r="E81" s="409"/>
      <c r="F81" s="400"/>
      <c r="G81" s="410" t="s">
        <v>94</v>
      </c>
      <c r="H81" s="392" t="s">
        <v>95</v>
      </c>
      <c r="I81" s="298" t="s">
        <v>224</v>
      </c>
      <c r="J81" s="356"/>
      <c r="K81" s="356"/>
      <c r="L81" s="357"/>
    </row>
    <row r="82" spans="1:12" s="1" customFormat="1" ht="17.25" customHeight="1" thickBot="1">
      <c r="A82" s="405"/>
      <c r="B82" s="407"/>
      <c r="C82" s="135" t="s">
        <v>96</v>
      </c>
      <c r="D82" s="136" t="s">
        <v>97</v>
      </c>
      <c r="E82" s="136" t="s">
        <v>98</v>
      </c>
      <c r="F82" s="137" t="s">
        <v>99</v>
      </c>
      <c r="G82" s="411"/>
      <c r="H82" s="393"/>
      <c r="I82" s="170" t="s">
        <v>100</v>
      </c>
      <c r="J82" s="136" t="s">
        <v>97</v>
      </c>
      <c r="K82" s="136" t="s">
        <v>98</v>
      </c>
      <c r="L82" s="137" t="s">
        <v>225</v>
      </c>
    </row>
    <row r="83" spans="1:12" s="1" customFormat="1" ht="12" customHeight="1">
      <c r="A83" s="138" t="s">
        <v>101</v>
      </c>
      <c r="B83" s="139">
        <v>762</v>
      </c>
      <c r="C83" s="140" t="s">
        <v>102</v>
      </c>
      <c r="D83" s="141" t="s">
        <v>102</v>
      </c>
      <c r="E83" s="141" t="s">
        <v>102</v>
      </c>
      <c r="F83" s="142" t="s">
        <v>102</v>
      </c>
      <c r="G83" s="143">
        <v>687</v>
      </c>
      <c r="H83" s="144" t="s">
        <v>102</v>
      </c>
      <c r="I83" s="141" t="s">
        <v>102</v>
      </c>
      <c r="J83" s="141" t="s">
        <v>102</v>
      </c>
      <c r="K83" s="141" t="s">
        <v>102</v>
      </c>
      <c r="L83" s="142" t="s">
        <v>102</v>
      </c>
    </row>
    <row r="84" spans="1:12" s="1" customFormat="1" ht="12" customHeight="1">
      <c r="A84" s="145" t="s">
        <v>103</v>
      </c>
      <c r="B84" s="146">
        <v>31</v>
      </c>
      <c r="C84" s="147">
        <v>31</v>
      </c>
      <c r="D84" s="148">
        <v>0</v>
      </c>
      <c r="E84" s="148">
        <v>0</v>
      </c>
      <c r="F84" s="149">
        <v>31</v>
      </c>
      <c r="G84" s="150">
        <v>31</v>
      </c>
      <c r="H84" s="151">
        <f>+G84-F84</f>
        <v>0</v>
      </c>
      <c r="I84" s="148">
        <v>31</v>
      </c>
      <c r="J84" s="148">
        <v>5</v>
      </c>
      <c r="K84" s="148">
        <v>20</v>
      </c>
      <c r="L84" s="149">
        <f>+I84+J84-K84</f>
        <v>16</v>
      </c>
    </row>
    <row r="85" spans="1:12" s="1" customFormat="1" ht="12" customHeight="1">
      <c r="A85" s="145" t="s">
        <v>104</v>
      </c>
      <c r="B85" s="146">
        <v>45</v>
      </c>
      <c r="C85" s="147">
        <v>45</v>
      </c>
      <c r="D85" s="148">
        <v>13</v>
      </c>
      <c r="E85" s="148">
        <v>0</v>
      </c>
      <c r="F85" s="149">
        <v>58</v>
      </c>
      <c r="G85" s="150">
        <v>58</v>
      </c>
      <c r="H85" s="151">
        <f>+G85-F85</f>
        <v>0</v>
      </c>
      <c r="I85" s="148">
        <v>58</v>
      </c>
      <c r="J85" s="148">
        <v>22</v>
      </c>
      <c r="K85" s="148">
        <v>40</v>
      </c>
      <c r="L85" s="149">
        <f>+I85+J85-K85</f>
        <v>40</v>
      </c>
    </row>
    <row r="86" spans="1:12" s="1" customFormat="1" ht="12" customHeight="1">
      <c r="A86" s="145" t="s">
        <v>223</v>
      </c>
      <c r="B86" s="146">
        <v>96</v>
      </c>
      <c r="C86" s="147">
        <v>96</v>
      </c>
      <c r="D86" s="148">
        <v>320</v>
      </c>
      <c r="E86" s="148">
        <v>374</v>
      </c>
      <c r="F86" s="149">
        <v>42</v>
      </c>
      <c r="G86" s="150">
        <v>42</v>
      </c>
      <c r="H86" s="151">
        <f>+G86-F86</f>
        <v>0</v>
      </c>
      <c r="I86" s="153">
        <v>42</v>
      </c>
      <c r="J86" s="153">
        <v>362</v>
      </c>
      <c r="K86" s="153">
        <v>350</v>
      </c>
      <c r="L86" s="149">
        <f>+I86+J86-K86</f>
        <v>54</v>
      </c>
    </row>
    <row r="87" spans="1:12" s="1" customFormat="1" ht="12" customHeight="1">
      <c r="A87" s="145" t="s">
        <v>105</v>
      </c>
      <c r="B87" s="146">
        <v>590</v>
      </c>
      <c r="C87" s="171" t="s">
        <v>102</v>
      </c>
      <c r="D87" s="141" t="s">
        <v>102</v>
      </c>
      <c r="E87" s="172" t="s">
        <v>102</v>
      </c>
      <c r="F87" s="173" t="s">
        <v>102</v>
      </c>
      <c r="G87" s="150">
        <v>557</v>
      </c>
      <c r="H87" s="152"/>
      <c r="I87" s="141"/>
      <c r="J87" s="141"/>
      <c r="K87" s="141"/>
      <c r="L87" s="174">
        <v>0</v>
      </c>
    </row>
    <row r="88" spans="1:12" s="1" customFormat="1" ht="12" customHeight="1" thickBot="1">
      <c r="A88" s="154" t="s">
        <v>106</v>
      </c>
      <c r="B88" s="155">
        <v>26</v>
      </c>
      <c r="C88" s="156">
        <v>36</v>
      </c>
      <c r="D88" s="157">
        <v>93</v>
      </c>
      <c r="E88" s="157">
        <v>125</v>
      </c>
      <c r="F88" s="158">
        <v>4</v>
      </c>
      <c r="G88" s="159">
        <v>4</v>
      </c>
      <c r="H88" s="160">
        <f>+G88-F88</f>
        <v>0</v>
      </c>
      <c r="I88" s="157">
        <v>4</v>
      </c>
      <c r="J88" s="157">
        <v>96</v>
      </c>
      <c r="K88" s="157">
        <v>100</v>
      </c>
      <c r="L88" s="158">
        <f>+I88+J88-K88</f>
        <v>0</v>
      </c>
    </row>
    <row r="89" spans="1:12" s="1" customFormat="1" ht="12" customHeight="1">
      <c r="A89" s="101"/>
      <c r="B89" s="102"/>
      <c r="C89" s="102"/>
      <c r="D89" s="102"/>
      <c r="E89" s="2"/>
      <c r="F89" s="7"/>
      <c r="G89" s="7"/>
      <c r="H89" s="101"/>
      <c r="I89" s="102"/>
      <c r="J89" s="102"/>
      <c r="K89" s="102"/>
      <c r="L89" s="2"/>
    </row>
    <row r="90" spans="1:12" s="1" customFormat="1" ht="12" customHeight="1">
      <c r="A90" s="101"/>
      <c r="B90" s="102"/>
      <c r="C90" s="102"/>
      <c r="D90" s="102"/>
      <c r="E90" s="2"/>
      <c r="F90" s="7"/>
      <c r="G90" s="7"/>
      <c r="H90" s="101"/>
      <c r="I90" s="102"/>
      <c r="J90" s="102"/>
      <c r="K90" s="102"/>
      <c r="L90" s="2"/>
    </row>
    <row r="91" spans="1:12" s="1" customFormat="1" ht="12.75">
      <c r="A91" s="101"/>
      <c r="B91" s="102"/>
      <c r="C91" s="102"/>
      <c r="D91" s="102"/>
      <c r="E91" s="2"/>
      <c r="F91" s="7"/>
      <c r="G91" s="7"/>
      <c r="H91" s="101"/>
      <c r="I91" s="102"/>
      <c r="J91" s="102"/>
      <c r="K91" s="102"/>
      <c r="L91" s="2"/>
    </row>
    <row r="92" ht="13.5" thickBot="1"/>
    <row r="93" spans="1:12" ht="12.75">
      <c r="A93" s="401" t="s">
        <v>107</v>
      </c>
      <c r="B93" s="341" t="s">
        <v>8</v>
      </c>
      <c r="C93" s="341" t="s">
        <v>108</v>
      </c>
      <c r="D93" s="383"/>
      <c r="E93" s="383"/>
      <c r="F93" s="383"/>
      <c r="G93" s="383"/>
      <c r="H93" s="384"/>
      <c r="I93" s="105"/>
      <c r="J93" s="374" t="s">
        <v>64</v>
      </c>
      <c r="K93" s="319"/>
      <c r="L93" s="375"/>
    </row>
    <row r="94" spans="1:12" ht="13.5" thickBot="1">
      <c r="A94" s="402"/>
      <c r="B94" s="403"/>
      <c r="C94" s="161" t="s">
        <v>109</v>
      </c>
      <c r="D94" s="162" t="s">
        <v>110</v>
      </c>
      <c r="E94" s="162" t="s">
        <v>111</v>
      </c>
      <c r="F94" s="162" t="s">
        <v>112</v>
      </c>
      <c r="G94" s="163" t="s">
        <v>113</v>
      </c>
      <c r="H94" s="164" t="s">
        <v>90</v>
      </c>
      <c r="I94" s="105"/>
      <c r="J94" s="106"/>
      <c r="K94" s="107" t="s">
        <v>65</v>
      </c>
      <c r="L94" s="108" t="s">
        <v>66</v>
      </c>
    </row>
    <row r="95" spans="1:12" ht="12.75">
      <c r="A95" s="165" t="s">
        <v>114</v>
      </c>
      <c r="B95" s="146">
        <v>0</v>
      </c>
      <c r="C95" s="148"/>
      <c r="D95" s="148"/>
      <c r="E95" s="148"/>
      <c r="F95" s="148"/>
      <c r="G95" s="146"/>
      <c r="H95" s="149">
        <f>SUM(C95:G95)</f>
        <v>0</v>
      </c>
      <c r="I95" s="105"/>
      <c r="J95" s="109">
        <v>2004</v>
      </c>
      <c r="K95" s="110">
        <v>4619</v>
      </c>
      <c r="L95" s="111">
        <f>+G27</f>
        <v>4617</v>
      </c>
    </row>
    <row r="96" spans="1:12" ht="13.5" thickBot="1">
      <c r="A96" s="166" t="s">
        <v>115</v>
      </c>
      <c r="B96" s="155">
        <v>0</v>
      </c>
      <c r="C96" s="157"/>
      <c r="D96" s="157"/>
      <c r="E96" s="157"/>
      <c r="F96" s="157"/>
      <c r="G96" s="155"/>
      <c r="H96" s="158">
        <f>SUM(C96:G96)</f>
        <v>0</v>
      </c>
      <c r="I96" s="105"/>
      <c r="J96" s="112">
        <v>2005</v>
      </c>
      <c r="K96" s="113">
        <v>4800</v>
      </c>
      <c r="L96" s="114"/>
    </row>
    <row r="97" ht="13.5" thickBot="1"/>
    <row r="98" spans="1:10" ht="21" customHeight="1">
      <c r="A98" s="376" t="s">
        <v>67</v>
      </c>
      <c r="B98" s="378" t="s">
        <v>68</v>
      </c>
      <c r="C98" s="379"/>
      <c r="D98" s="380"/>
      <c r="E98" s="378" t="s">
        <v>69</v>
      </c>
      <c r="F98" s="379"/>
      <c r="G98" s="381"/>
      <c r="H98" s="382" t="s">
        <v>70</v>
      </c>
      <c r="I98" s="379"/>
      <c r="J98" s="381"/>
    </row>
    <row r="99" spans="1:10" ht="12.75">
      <c r="A99" s="377"/>
      <c r="B99" s="115">
        <v>2003</v>
      </c>
      <c r="C99" s="115">
        <v>2004</v>
      </c>
      <c r="D99" s="115" t="s">
        <v>71</v>
      </c>
      <c r="E99" s="115">
        <v>2003</v>
      </c>
      <c r="F99" s="115">
        <v>2004</v>
      </c>
      <c r="G99" s="116" t="s">
        <v>71</v>
      </c>
      <c r="H99" s="117">
        <v>2003</v>
      </c>
      <c r="I99" s="115">
        <v>2004</v>
      </c>
      <c r="J99" s="116" t="s">
        <v>71</v>
      </c>
    </row>
    <row r="100" spans="1:10" ht="18.75">
      <c r="A100" s="118" t="s">
        <v>72</v>
      </c>
      <c r="B100" s="119">
        <v>4</v>
      </c>
      <c r="C100" s="119">
        <v>3.3</v>
      </c>
      <c r="D100" s="119">
        <f>+C100-B100</f>
        <v>-0.7000000000000002</v>
      </c>
      <c r="E100" s="119">
        <v>4</v>
      </c>
      <c r="F100" s="119">
        <v>3</v>
      </c>
      <c r="G100" s="120">
        <f>+F100-E100</f>
        <v>-1</v>
      </c>
      <c r="H100" s="121">
        <v>17218</v>
      </c>
      <c r="I100" s="122">
        <v>19026</v>
      </c>
      <c r="J100" s="123">
        <f>+I100-H100</f>
        <v>1808</v>
      </c>
    </row>
    <row r="101" spans="1:10" ht="12.75">
      <c r="A101" s="118" t="s">
        <v>141</v>
      </c>
      <c r="B101" s="119">
        <v>7</v>
      </c>
      <c r="C101" s="119">
        <v>6.2</v>
      </c>
      <c r="D101" s="119">
        <f aca="true" t="shared" si="10" ref="D101:D110">+C101-B101</f>
        <v>-0.7999999999999998</v>
      </c>
      <c r="E101" s="119">
        <v>7</v>
      </c>
      <c r="F101" s="119">
        <v>8</v>
      </c>
      <c r="G101" s="120">
        <f aca="true" t="shared" si="11" ref="G101:G110">+F101-E101</f>
        <v>1</v>
      </c>
      <c r="H101" s="121">
        <v>15053</v>
      </c>
      <c r="I101" s="124">
        <v>15164</v>
      </c>
      <c r="J101" s="123">
        <f aca="true" t="shared" si="12" ref="J101:J110">+I101-H101</f>
        <v>111</v>
      </c>
    </row>
    <row r="102" spans="1:10" ht="12.75">
      <c r="A102" s="118" t="s">
        <v>74</v>
      </c>
      <c r="B102" s="119">
        <v>2</v>
      </c>
      <c r="C102" s="119">
        <v>1</v>
      </c>
      <c r="D102" s="119">
        <f t="shared" si="10"/>
        <v>-1</v>
      </c>
      <c r="E102" s="119">
        <v>1</v>
      </c>
      <c r="F102" s="119">
        <v>1</v>
      </c>
      <c r="G102" s="120">
        <f t="shared" si="11"/>
        <v>0</v>
      </c>
      <c r="H102" s="121">
        <v>8306</v>
      </c>
      <c r="I102" s="124">
        <v>6577</v>
      </c>
      <c r="J102" s="123">
        <f t="shared" si="12"/>
        <v>-1729</v>
      </c>
    </row>
    <row r="103" spans="1:10" ht="12.75">
      <c r="A103" s="118" t="s">
        <v>75</v>
      </c>
      <c r="B103" s="119">
        <v>6.5</v>
      </c>
      <c r="C103" s="119"/>
      <c r="D103" s="119">
        <f t="shared" si="10"/>
        <v>-6.5</v>
      </c>
      <c r="E103" s="119">
        <v>8</v>
      </c>
      <c r="F103" s="119"/>
      <c r="G103" s="120">
        <f t="shared" si="11"/>
        <v>-8</v>
      </c>
      <c r="H103" s="121">
        <v>11990</v>
      </c>
      <c r="I103" s="124"/>
      <c r="J103" s="123">
        <f t="shared" si="12"/>
        <v>-11990</v>
      </c>
    </row>
    <row r="104" spans="1:10" ht="12.75">
      <c r="A104" s="118" t="s">
        <v>458</v>
      </c>
      <c r="B104" s="119"/>
      <c r="C104" s="119">
        <v>2</v>
      </c>
      <c r="D104" s="119">
        <f t="shared" si="10"/>
        <v>2</v>
      </c>
      <c r="E104" s="119"/>
      <c r="F104" s="119"/>
      <c r="G104" s="120">
        <f t="shared" si="11"/>
        <v>0</v>
      </c>
      <c r="H104" s="121"/>
      <c r="I104" s="124">
        <v>11591</v>
      </c>
      <c r="J104" s="123">
        <f t="shared" si="12"/>
        <v>11591</v>
      </c>
    </row>
    <row r="105" spans="1:10" ht="12.75">
      <c r="A105" s="118" t="s">
        <v>77</v>
      </c>
      <c r="B105" s="119"/>
      <c r="C105" s="119"/>
      <c r="D105" s="119">
        <f t="shared" si="10"/>
        <v>0</v>
      </c>
      <c r="E105" s="119"/>
      <c r="F105" s="119"/>
      <c r="G105" s="120">
        <f t="shared" si="11"/>
        <v>0</v>
      </c>
      <c r="H105" s="121"/>
      <c r="I105" s="124"/>
      <c r="J105" s="123">
        <f t="shared" si="12"/>
        <v>0</v>
      </c>
    </row>
    <row r="106" spans="1:10" ht="12.75">
      <c r="A106" s="118" t="s">
        <v>78</v>
      </c>
      <c r="B106" s="119"/>
      <c r="C106" s="119"/>
      <c r="D106" s="119">
        <f t="shared" si="10"/>
        <v>0</v>
      </c>
      <c r="E106" s="119"/>
      <c r="F106" s="119"/>
      <c r="G106" s="120">
        <f t="shared" si="11"/>
        <v>0</v>
      </c>
      <c r="H106" s="121"/>
      <c r="I106" s="124"/>
      <c r="J106" s="123">
        <f t="shared" si="12"/>
        <v>0</v>
      </c>
    </row>
    <row r="107" spans="1:10" ht="12.75">
      <c r="A107" s="118" t="s">
        <v>79</v>
      </c>
      <c r="B107" s="119"/>
      <c r="C107" s="119">
        <v>8.9</v>
      </c>
      <c r="D107" s="119">
        <f t="shared" si="10"/>
        <v>8.9</v>
      </c>
      <c r="E107" s="119"/>
      <c r="F107" s="119">
        <v>8.75</v>
      </c>
      <c r="G107" s="120">
        <f t="shared" si="11"/>
        <v>8.75</v>
      </c>
      <c r="H107" s="121"/>
      <c r="I107" s="124">
        <v>9261</v>
      </c>
      <c r="J107" s="123">
        <f t="shared" si="12"/>
        <v>9261</v>
      </c>
    </row>
    <row r="108" spans="1:10" ht="12.75">
      <c r="A108" s="118" t="s">
        <v>80</v>
      </c>
      <c r="B108" s="119"/>
      <c r="C108" s="119">
        <v>1</v>
      </c>
      <c r="D108" s="119">
        <f t="shared" si="10"/>
        <v>1</v>
      </c>
      <c r="E108" s="119"/>
      <c r="F108" s="119">
        <v>1</v>
      </c>
      <c r="G108" s="120">
        <f t="shared" si="11"/>
        <v>1</v>
      </c>
      <c r="H108" s="121"/>
      <c r="I108" s="124">
        <v>9199</v>
      </c>
      <c r="J108" s="123">
        <f t="shared" si="12"/>
        <v>9199</v>
      </c>
    </row>
    <row r="109" spans="1:10" ht="12.75">
      <c r="A109" s="118" t="s">
        <v>81</v>
      </c>
      <c r="B109" s="119">
        <v>11.1</v>
      </c>
      <c r="C109" s="119">
        <v>12.4</v>
      </c>
      <c r="D109" s="119">
        <f t="shared" si="10"/>
        <v>1.3000000000000007</v>
      </c>
      <c r="E109" s="119">
        <v>11.1</v>
      </c>
      <c r="F109" s="119">
        <v>13</v>
      </c>
      <c r="G109" s="120">
        <f t="shared" si="11"/>
        <v>1.9000000000000004</v>
      </c>
      <c r="H109" s="121">
        <v>10873</v>
      </c>
      <c r="I109" s="124">
        <v>8544</v>
      </c>
      <c r="J109" s="123">
        <f t="shared" si="12"/>
        <v>-2329</v>
      </c>
    </row>
    <row r="110" spans="1:10" ht="13.5" thickBot="1">
      <c r="A110" s="125" t="s">
        <v>8</v>
      </c>
      <c r="B110" s="126">
        <v>30.6</v>
      </c>
      <c r="C110" s="126">
        <v>34.8</v>
      </c>
      <c r="D110" s="126">
        <f t="shared" si="10"/>
        <v>4.199999999999996</v>
      </c>
      <c r="E110" s="126">
        <f>SUM(E100:E109)</f>
        <v>31.1</v>
      </c>
      <c r="F110" s="126">
        <f>SUM(F100:F109)</f>
        <v>34.75</v>
      </c>
      <c r="G110" s="127">
        <f t="shared" si="11"/>
        <v>3.6499999999999986</v>
      </c>
      <c r="H110" s="128">
        <v>12728</v>
      </c>
      <c r="I110" s="129">
        <v>11038</v>
      </c>
      <c r="J110" s="130">
        <f t="shared" si="12"/>
        <v>-1690</v>
      </c>
    </row>
    <row r="111" ht="13.5" thickBot="1"/>
    <row r="112" spans="1:16" ht="12.75">
      <c r="A112" s="394" t="s">
        <v>82</v>
      </c>
      <c r="B112" s="395"/>
      <c r="C112" s="396"/>
      <c r="D112" s="105"/>
      <c r="E112" s="394" t="s">
        <v>83</v>
      </c>
      <c r="F112" s="395"/>
      <c r="G112" s="396"/>
      <c r="H112"/>
      <c r="I112"/>
      <c r="J112"/>
      <c r="K112"/>
      <c r="L112"/>
      <c r="M112"/>
      <c r="N112"/>
      <c r="O112"/>
      <c r="P112"/>
    </row>
    <row r="113" spans="1:16" ht="13.5" thickBot="1">
      <c r="A113" s="106" t="s">
        <v>84</v>
      </c>
      <c r="B113" s="107" t="s">
        <v>85</v>
      </c>
      <c r="C113" s="108" t="s">
        <v>66</v>
      </c>
      <c r="D113" s="105"/>
      <c r="E113" s="106"/>
      <c r="F113" s="397" t="s">
        <v>86</v>
      </c>
      <c r="G113" s="398"/>
      <c r="H113"/>
      <c r="I113"/>
      <c r="J113"/>
      <c r="K113"/>
      <c r="L113"/>
      <c r="M113"/>
      <c r="N113"/>
      <c r="O113"/>
      <c r="P113"/>
    </row>
    <row r="114" spans="1:16" ht="12.75">
      <c r="A114" s="109">
        <v>2004</v>
      </c>
      <c r="B114" s="110">
        <v>31</v>
      </c>
      <c r="C114" s="111">
        <v>35</v>
      </c>
      <c r="D114" s="105"/>
      <c r="E114" s="109">
        <v>2004</v>
      </c>
      <c r="F114" s="399">
        <v>69</v>
      </c>
      <c r="G114" s="400"/>
      <c r="H114"/>
      <c r="I114"/>
      <c r="J114"/>
      <c r="K114"/>
      <c r="L114"/>
      <c r="M114"/>
      <c r="N114"/>
      <c r="O114"/>
      <c r="P114"/>
    </row>
    <row r="115" spans="1:16" ht="13.5" thickBot="1">
      <c r="A115" s="112">
        <v>2005</v>
      </c>
      <c r="B115" s="113">
        <v>35</v>
      </c>
      <c r="C115" s="168" t="s">
        <v>221</v>
      </c>
      <c r="D115" s="105"/>
      <c r="E115" s="112">
        <v>2005</v>
      </c>
      <c r="F115" s="385">
        <v>69</v>
      </c>
      <c r="G115" s="386"/>
      <c r="H115"/>
      <c r="I115"/>
      <c r="J115"/>
      <c r="K115"/>
      <c r="L115"/>
      <c r="M115"/>
      <c r="N115"/>
      <c r="O115"/>
      <c r="P115"/>
    </row>
  </sheetData>
  <mergeCells count="122">
    <mergeCell ref="L77:M77"/>
    <mergeCell ref="J74:J76"/>
    <mergeCell ref="L74:M75"/>
    <mergeCell ref="N74:N75"/>
    <mergeCell ref="O74:O75"/>
    <mergeCell ref="A74:A76"/>
    <mergeCell ref="B74:B76"/>
    <mergeCell ref="C74:I74"/>
    <mergeCell ref="C75:C76"/>
    <mergeCell ref="D75:I75"/>
    <mergeCell ref="C69:D69"/>
    <mergeCell ref="F69:G69"/>
    <mergeCell ref="I69:K69"/>
    <mergeCell ref="F70:G70"/>
    <mergeCell ref="C67:D67"/>
    <mergeCell ref="F67:G67"/>
    <mergeCell ref="I67:K67"/>
    <mergeCell ref="C68:D68"/>
    <mergeCell ref="F68:G68"/>
    <mergeCell ref="I68:K68"/>
    <mergeCell ref="C65:D65"/>
    <mergeCell ref="F65:G65"/>
    <mergeCell ref="I65:K65"/>
    <mergeCell ref="C66:D66"/>
    <mergeCell ref="F66:G66"/>
    <mergeCell ref="I66:K66"/>
    <mergeCell ref="A63:E63"/>
    <mergeCell ref="F63:L63"/>
    <mergeCell ref="C64:D64"/>
    <mergeCell ref="F64:G64"/>
    <mergeCell ref="I64:K64"/>
    <mergeCell ref="F115:G115"/>
    <mergeCell ref="A112:C112"/>
    <mergeCell ref="E112:G112"/>
    <mergeCell ref="F113:G113"/>
    <mergeCell ref="F114:G114"/>
    <mergeCell ref="J93:L93"/>
    <mergeCell ref="A98:A99"/>
    <mergeCell ref="B98:D98"/>
    <mergeCell ref="E98:G98"/>
    <mergeCell ref="H98:J98"/>
    <mergeCell ref="A93:A94"/>
    <mergeCell ref="B93:B94"/>
    <mergeCell ref="C93:H93"/>
    <mergeCell ref="A81:A82"/>
    <mergeCell ref="A59:B59"/>
    <mergeCell ref="D59:F59"/>
    <mergeCell ref="H59:K59"/>
    <mergeCell ref="A60:B60"/>
    <mergeCell ref="D60:F60"/>
    <mergeCell ref="H60:K60"/>
    <mergeCell ref="I81:L81"/>
    <mergeCell ref="B81:B82"/>
    <mergeCell ref="C81:F81"/>
    <mergeCell ref="A57:B57"/>
    <mergeCell ref="D57:F57"/>
    <mergeCell ref="H57:K57"/>
    <mergeCell ref="A58:B58"/>
    <mergeCell ref="D58:F58"/>
    <mergeCell ref="H58:K58"/>
    <mergeCell ref="A55:B55"/>
    <mergeCell ref="D55:F55"/>
    <mergeCell ref="H55:K55"/>
    <mergeCell ref="A56:B56"/>
    <mergeCell ref="D56:F56"/>
    <mergeCell ref="H56:K56"/>
    <mergeCell ref="A53:B53"/>
    <mergeCell ref="D53:F53"/>
    <mergeCell ref="H53:K53"/>
    <mergeCell ref="A54:B54"/>
    <mergeCell ref="D54:F54"/>
    <mergeCell ref="H54:K54"/>
    <mergeCell ref="L50:L51"/>
    <mergeCell ref="A52:B52"/>
    <mergeCell ref="D52:F52"/>
    <mergeCell ref="H52:K52"/>
    <mergeCell ref="A48:B48"/>
    <mergeCell ref="D48:F48"/>
    <mergeCell ref="H48:K48"/>
    <mergeCell ref="A50:B51"/>
    <mergeCell ref="C50:C51"/>
    <mergeCell ref="D50:F51"/>
    <mergeCell ref="G50:G51"/>
    <mergeCell ref="H50:K51"/>
    <mergeCell ref="A46:B46"/>
    <mergeCell ref="D46:F46"/>
    <mergeCell ref="H46:K46"/>
    <mergeCell ref="A47:B47"/>
    <mergeCell ref="D47:F47"/>
    <mergeCell ref="H47:K47"/>
    <mergeCell ref="A44:B44"/>
    <mergeCell ref="D44:F44"/>
    <mergeCell ref="H44:K44"/>
    <mergeCell ref="A45:B45"/>
    <mergeCell ref="D45:F45"/>
    <mergeCell ref="H45:K45"/>
    <mergeCell ref="A42:B42"/>
    <mergeCell ref="D42:F42"/>
    <mergeCell ref="H42:K42"/>
    <mergeCell ref="A43:B43"/>
    <mergeCell ref="D43:F43"/>
    <mergeCell ref="H43:K43"/>
    <mergeCell ref="E37:G37"/>
    <mergeCell ref="H39:K40"/>
    <mergeCell ref="L39:L40"/>
    <mergeCell ref="A41:B41"/>
    <mergeCell ref="D41:F41"/>
    <mergeCell ref="H41:K41"/>
    <mergeCell ref="A39:B40"/>
    <mergeCell ref="C39:C40"/>
    <mergeCell ref="D39:F40"/>
    <mergeCell ref="G39:G40"/>
    <mergeCell ref="G81:G82"/>
    <mergeCell ref="H81:H82"/>
    <mergeCell ref="A3:A6"/>
    <mergeCell ref="B3:N3"/>
    <mergeCell ref="H4:I4"/>
    <mergeCell ref="M4:N4"/>
    <mergeCell ref="B36:D36"/>
    <mergeCell ref="E36:G36"/>
    <mergeCell ref="J36:L36"/>
    <mergeCell ref="B37:D37"/>
  </mergeCells>
  <printOptions horizontalCentered="1"/>
  <pageMargins left="0.15748031496062992" right="0.15748031496062992" top="0.5905511811023623" bottom="0.15748031496062992" header="0.35433070866141736" footer="0.15748031496062992"/>
  <pageSetup horizontalDpi="600" verticalDpi="600" orientation="portrait" paperSize="9" scale="65" r:id="rId1"/>
  <headerFooter alignWithMargins="0">
    <oddFooter>&amp;C&amp;P</oddFooter>
  </headerFooter>
  <rowBreaks count="1" manualBreakCount="1">
    <brk id="73" max="14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P113"/>
  <sheetViews>
    <sheetView view="pageBreakPreview" zoomScale="75" zoomScaleSheetLayoutView="75" workbookViewId="0" topLeftCell="A103">
      <selection activeCell="M2" sqref="M2"/>
    </sheetView>
  </sheetViews>
  <sheetFormatPr defaultColWidth="9.00390625" defaultRowHeight="12.75"/>
  <cols>
    <col min="1" max="1" width="28.125" style="10" customWidth="1"/>
    <col min="2" max="7" width="9.75390625" style="11" customWidth="1"/>
    <col min="8" max="8" width="8.125" style="11" customWidth="1"/>
    <col min="9" max="9" width="8.875" style="10" customWidth="1"/>
    <col min="10" max="12" width="9.125" style="10" customWidth="1"/>
    <col min="13" max="13" width="9.75390625" style="10" customWidth="1"/>
    <col min="14" max="16" width="9.125" style="10" customWidth="1"/>
  </cols>
  <sheetData>
    <row r="1" spans="1:14" ht="15.75">
      <c r="A1" s="176"/>
      <c r="L1" s="12"/>
      <c r="N1" s="13"/>
    </row>
    <row r="2" spans="1:14" ht="16.5" thickBot="1">
      <c r="A2" s="14"/>
      <c r="B2" s="15"/>
      <c r="C2" s="15"/>
      <c r="D2" s="15"/>
      <c r="E2" s="15"/>
      <c r="F2" s="15"/>
      <c r="G2" s="15"/>
      <c r="H2" s="15"/>
      <c r="L2" s="12"/>
      <c r="N2" s="13"/>
    </row>
    <row r="3" spans="1:14" ht="24" customHeight="1" thickBot="1">
      <c r="A3" s="282" t="s">
        <v>0</v>
      </c>
      <c r="B3" s="279" t="s">
        <v>521</v>
      </c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8"/>
    </row>
    <row r="4" spans="1:14" ht="12.75">
      <c r="A4" s="281"/>
      <c r="B4" s="16" t="s">
        <v>1</v>
      </c>
      <c r="C4" s="17"/>
      <c r="D4" s="18"/>
      <c r="E4" s="16" t="s">
        <v>2</v>
      </c>
      <c r="F4" s="17"/>
      <c r="G4" s="18"/>
      <c r="H4" s="298" t="s">
        <v>3</v>
      </c>
      <c r="I4" s="299"/>
      <c r="J4" s="17" t="s">
        <v>4</v>
      </c>
      <c r="K4" s="19"/>
      <c r="L4" s="18"/>
      <c r="M4" s="298" t="s">
        <v>5</v>
      </c>
      <c r="N4" s="300"/>
    </row>
    <row r="5" spans="1:14" ht="12.75">
      <c r="A5" s="281"/>
      <c r="B5" s="20" t="s">
        <v>6</v>
      </c>
      <c r="C5" s="21" t="s">
        <v>7</v>
      </c>
      <c r="D5" s="22" t="s">
        <v>8</v>
      </c>
      <c r="E5" s="20" t="s">
        <v>6</v>
      </c>
      <c r="F5" s="21" t="s">
        <v>7</v>
      </c>
      <c r="G5" s="22" t="s">
        <v>8</v>
      </c>
      <c r="H5" s="23" t="s">
        <v>8</v>
      </c>
      <c r="I5" s="23" t="s">
        <v>9</v>
      </c>
      <c r="J5" s="24" t="s">
        <v>6</v>
      </c>
      <c r="K5" s="21" t="s">
        <v>7</v>
      </c>
      <c r="L5" s="22" t="s">
        <v>8</v>
      </c>
      <c r="M5" s="23" t="s">
        <v>8</v>
      </c>
      <c r="N5" s="22" t="s">
        <v>9</v>
      </c>
    </row>
    <row r="6" spans="1:14" ht="13.5" thickBot="1">
      <c r="A6" s="278"/>
      <c r="B6" s="25" t="s">
        <v>10</v>
      </c>
      <c r="C6" s="26" t="s">
        <v>10</v>
      </c>
      <c r="D6" s="27"/>
      <c r="E6" s="25" t="s">
        <v>10</v>
      </c>
      <c r="F6" s="26" t="s">
        <v>10</v>
      </c>
      <c r="G6" s="27"/>
      <c r="H6" s="28" t="s">
        <v>11</v>
      </c>
      <c r="I6" s="29" t="s">
        <v>12</v>
      </c>
      <c r="J6" s="30" t="s">
        <v>10</v>
      </c>
      <c r="K6" s="26" t="s">
        <v>10</v>
      </c>
      <c r="L6" s="27"/>
      <c r="M6" s="28" t="s">
        <v>11</v>
      </c>
      <c r="N6" s="27" t="s">
        <v>12</v>
      </c>
    </row>
    <row r="7" spans="1:14" ht="13.5" customHeight="1" thickTop="1">
      <c r="A7" s="31" t="s">
        <v>13</v>
      </c>
      <c r="B7" s="32"/>
      <c r="C7" s="33"/>
      <c r="D7" s="34"/>
      <c r="E7" s="32"/>
      <c r="F7" s="33"/>
      <c r="G7" s="34"/>
      <c r="H7" s="35"/>
      <c r="I7" s="36"/>
      <c r="J7" s="37"/>
      <c r="K7" s="33"/>
      <c r="L7" s="38"/>
      <c r="M7" s="35"/>
      <c r="N7" s="39"/>
    </row>
    <row r="8" spans="1:14" ht="13.5" customHeight="1">
      <c r="A8" s="40" t="s">
        <v>14</v>
      </c>
      <c r="B8" s="41">
        <v>2803</v>
      </c>
      <c r="C8" s="42"/>
      <c r="D8" s="43">
        <f>SUM(B8:C8)</f>
        <v>2803</v>
      </c>
      <c r="E8" s="41">
        <v>2885</v>
      </c>
      <c r="F8" s="42"/>
      <c r="G8" s="43">
        <f>SUM(E8:F8)</f>
        <v>2885</v>
      </c>
      <c r="H8" s="44">
        <f>+G8-D8</f>
        <v>82</v>
      </c>
      <c r="I8" s="45">
        <f>+G8/D8</f>
        <v>1.029254370317517</v>
      </c>
      <c r="J8" s="46">
        <v>3000</v>
      </c>
      <c r="K8" s="42"/>
      <c r="L8" s="47">
        <f>SUM(J8:K8)</f>
        <v>3000</v>
      </c>
      <c r="M8" s="44">
        <f>+L8-G8</f>
        <v>115</v>
      </c>
      <c r="N8" s="48">
        <f>+L8/G8</f>
        <v>1.0398613518197575</v>
      </c>
    </row>
    <row r="9" spans="1:14" ht="13.5" customHeight="1">
      <c r="A9" s="40" t="s">
        <v>15</v>
      </c>
      <c r="B9" s="41"/>
      <c r="C9" s="42"/>
      <c r="D9" s="43">
        <f aca="true" t="shared" si="0" ref="D9:D15">SUM(B9:C9)</f>
        <v>0</v>
      </c>
      <c r="E9" s="41"/>
      <c r="F9" s="42"/>
      <c r="G9" s="43">
        <f aca="true" t="shared" si="1" ref="G9:G15">SUM(E9:F9)</f>
        <v>0</v>
      </c>
      <c r="H9" s="44">
        <f aca="true" t="shared" si="2" ref="H9:H35">+G9-D9</f>
        <v>0</v>
      </c>
      <c r="I9" s="45"/>
      <c r="J9" s="46"/>
      <c r="K9" s="42"/>
      <c r="L9" s="47">
        <f aca="true" t="shared" si="3" ref="L9:L15">SUM(J9:K9)</f>
        <v>0</v>
      </c>
      <c r="M9" s="44">
        <f aca="true" t="shared" si="4" ref="M9:M35">+L9-G9</f>
        <v>0</v>
      </c>
      <c r="N9" s="48"/>
    </row>
    <row r="10" spans="1:14" ht="13.5" customHeight="1">
      <c r="A10" s="40" t="s">
        <v>16</v>
      </c>
      <c r="B10" s="41"/>
      <c r="C10" s="42"/>
      <c r="D10" s="43">
        <f t="shared" si="0"/>
        <v>0</v>
      </c>
      <c r="E10" s="41"/>
      <c r="F10" s="42"/>
      <c r="G10" s="43">
        <f t="shared" si="1"/>
        <v>0</v>
      </c>
      <c r="H10" s="44">
        <f t="shared" si="2"/>
        <v>0</v>
      </c>
      <c r="I10" s="45"/>
      <c r="J10" s="46"/>
      <c r="K10" s="42"/>
      <c r="L10" s="47">
        <f t="shared" si="3"/>
        <v>0</v>
      </c>
      <c r="M10" s="44">
        <f t="shared" si="4"/>
        <v>0</v>
      </c>
      <c r="N10" s="48"/>
    </row>
    <row r="11" spans="1:14" ht="13.5" customHeight="1">
      <c r="A11" s="40" t="s">
        <v>17</v>
      </c>
      <c r="B11" s="41">
        <v>1</v>
      </c>
      <c r="C11" s="42"/>
      <c r="D11" s="43">
        <f t="shared" si="0"/>
        <v>1</v>
      </c>
      <c r="E11" s="41"/>
      <c r="F11" s="42"/>
      <c r="G11" s="43">
        <f t="shared" si="1"/>
        <v>0</v>
      </c>
      <c r="H11" s="44">
        <f t="shared" si="2"/>
        <v>-1</v>
      </c>
      <c r="I11" s="45">
        <f aca="true" t="shared" si="5" ref="I11:I35">+G11/D11</f>
        <v>0</v>
      </c>
      <c r="J11" s="46">
        <v>1</v>
      </c>
      <c r="K11" s="42"/>
      <c r="L11" s="47">
        <f t="shared" si="3"/>
        <v>1</v>
      </c>
      <c r="M11" s="44">
        <f t="shared" si="4"/>
        <v>1</v>
      </c>
      <c r="N11" s="48"/>
    </row>
    <row r="12" spans="1:14" ht="13.5" customHeight="1">
      <c r="A12" s="49" t="s">
        <v>18</v>
      </c>
      <c r="B12" s="41"/>
      <c r="C12" s="42"/>
      <c r="D12" s="43">
        <f t="shared" si="0"/>
        <v>0</v>
      </c>
      <c r="E12" s="41"/>
      <c r="F12" s="42"/>
      <c r="G12" s="43">
        <f t="shared" si="1"/>
        <v>0</v>
      </c>
      <c r="H12" s="44">
        <f t="shared" si="2"/>
        <v>0</v>
      </c>
      <c r="I12" s="45"/>
      <c r="J12" s="46"/>
      <c r="K12" s="42"/>
      <c r="L12" s="47">
        <f t="shared" si="3"/>
        <v>0</v>
      </c>
      <c r="M12" s="44">
        <f t="shared" si="4"/>
        <v>0</v>
      </c>
      <c r="N12" s="48"/>
    </row>
    <row r="13" spans="1:14" ht="13.5" customHeight="1">
      <c r="A13" s="49" t="s">
        <v>19</v>
      </c>
      <c r="B13" s="41"/>
      <c r="C13" s="42"/>
      <c r="D13" s="43">
        <f t="shared" si="0"/>
        <v>0</v>
      </c>
      <c r="E13" s="41"/>
      <c r="F13" s="42"/>
      <c r="G13" s="43">
        <f t="shared" si="1"/>
        <v>0</v>
      </c>
      <c r="H13" s="44">
        <f t="shared" si="2"/>
        <v>0</v>
      </c>
      <c r="I13" s="45"/>
      <c r="J13" s="46"/>
      <c r="K13" s="42"/>
      <c r="L13" s="47">
        <f t="shared" si="3"/>
        <v>0</v>
      </c>
      <c r="M13" s="44">
        <f t="shared" si="4"/>
        <v>0</v>
      </c>
      <c r="N13" s="48"/>
    </row>
    <row r="14" spans="1:14" ht="23.25" customHeight="1">
      <c r="A14" s="49" t="s">
        <v>20</v>
      </c>
      <c r="B14" s="41"/>
      <c r="C14" s="42"/>
      <c r="D14" s="43">
        <f t="shared" si="0"/>
        <v>0</v>
      </c>
      <c r="E14" s="41"/>
      <c r="F14" s="42"/>
      <c r="G14" s="43">
        <f t="shared" si="1"/>
        <v>0</v>
      </c>
      <c r="H14" s="44">
        <f t="shared" si="2"/>
        <v>0</v>
      </c>
      <c r="I14" s="45"/>
      <c r="J14" s="46"/>
      <c r="K14" s="42"/>
      <c r="L14" s="47">
        <f t="shared" si="3"/>
        <v>0</v>
      </c>
      <c r="M14" s="44">
        <f t="shared" si="4"/>
        <v>0</v>
      </c>
      <c r="N14" s="48"/>
    </row>
    <row r="15" spans="1:14" ht="13.5" customHeight="1" thickBot="1">
      <c r="A15" s="50" t="s">
        <v>21</v>
      </c>
      <c r="B15" s="51">
        <v>3800</v>
      </c>
      <c r="C15" s="52"/>
      <c r="D15" s="43">
        <f t="shared" si="0"/>
        <v>3800</v>
      </c>
      <c r="E15" s="51">
        <v>3810</v>
      </c>
      <c r="F15" s="52"/>
      <c r="G15" s="43">
        <f t="shared" si="1"/>
        <v>3810</v>
      </c>
      <c r="H15" s="53">
        <f t="shared" si="2"/>
        <v>10</v>
      </c>
      <c r="I15" s="54">
        <f t="shared" si="5"/>
        <v>1.0026315789473683</v>
      </c>
      <c r="J15" s="55">
        <v>3980</v>
      </c>
      <c r="K15" s="52"/>
      <c r="L15" s="47">
        <f t="shared" si="3"/>
        <v>3980</v>
      </c>
      <c r="M15" s="53">
        <f t="shared" si="4"/>
        <v>170</v>
      </c>
      <c r="N15" s="56">
        <f aca="true" t="shared" si="6" ref="N15:N35">+L15/G15</f>
        <v>1.0446194225721785</v>
      </c>
    </row>
    <row r="16" spans="1:14" ht="13.5" customHeight="1" thickBot="1">
      <c r="A16" s="57" t="s">
        <v>22</v>
      </c>
      <c r="B16" s="58">
        <f aca="true" t="shared" si="7" ref="B16:G16">SUM(B7+B8+B9+B10+B11+B13+B15)</f>
        <v>6604</v>
      </c>
      <c r="C16" s="59">
        <f t="shared" si="7"/>
        <v>0</v>
      </c>
      <c r="D16" s="60">
        <f t="shared" si="7"/>
        <v>6604</v>
      </c>
      <c r="E16" s="58">
        <f t="shared" si="7"/>
        <v>6695</v>
      </c>
      <c r="F16" s="59">
        <f t="shared" si="7"/>
        <v>0</v>
      </c>
      <c r="G16" s="60">
        <f t="shared" si="7"/>
        <v>6695</v>
      </c>
      <c r="H16" s="61">
        <f t="shared" si="2"/>
        <v>91</v>
      </c>
      <c r="I16" s="62">
        <f t="shared" si="5"/>
        <v>1.013779527559055</v>
      </c>
      <c r="J16" s="63">
        <f>SUM(J7+J8+J9+J10+J11+J13+J15)</f>
        <v>6981</v>
      </c>
      <c r="K16" s="59">
        <f>SUM(K7+K8+K9+K10+K11+K13+K15)</f>
        <v>0</v>
      </c>
      <c r="L16" s="60">
        <f>SUM(L7+L8+L9+L10+L11+L13+L15)</f>
        <v>6981</v>
      </c>
      <c r="M16" s="61">
        <f t="shared" si="4"/>
        <v>286</v>
      </c>
      <c r="N16" s="64">
        <f t="shared" si="6"/>
        <v>1.0427184466019417</v>
      </c>
    </row>
    <row r="17" spans="1:14" ht="13.5" customHeight="1">
      <c r="A17" s="65" t="s">
        <v>23</v>
      </c>
      <c r="B17" s="32">
        <v>1538</v>
      </c>
      <c r="C17" s="33"/>
      <c r="D17" s="43">
        <f aca="true" t="shared" si="8" ref="D17:D34">SUM(B17:C17)</f>
        <v>1538</v>
      </c>
      <c r="E17" s="32">
        <v>1423</v>
      </c>
      <c r="F17" s="33"/>
      <c r="G17" s="34">
        <f>SUM(E17:F17)</f>
        <v>1423</v>
      </c>
      <c r="H17" s="35">
        <f t="shared" si="2"/>
        <v>-115</v>
      </c>
      <c r="I17" s="66">
        <f t="shared" si="5"/>
        <v>0.9252275682704811</v>
      </c>
      <c r="J17" s="37">
        <v>1441</v>
      </c>
      <c r="K17" s="33"/>
      <c r="L17" s="38">
        <f>SUM(J17:K17)</f>
        <v>1441</v>
      </c>
      <c r="M17" s="35">
        <f t="shared" si="4"/>
        <v>18</v>
      </c>
      <c r="N17" s="67">
        <f t="shared" si="6"/>
        <v>1.0126493323963457</v>
      </c>
    </row>
    <row r="18" spans="1:14" ht="21" customHeight="1">
      <c r="A18" s="49" t="s">
        <v>24</v>
      </c>
      <c r="B18" s="32">
        <v>213</v>
      </c>
      <c r="C18" s="33"/>
      <c r="D18" s="43">
        <f t="shared" si="8"/>
        <v>213</v>
      </c>
      <c r="E18" s="32">
        <v>121</v>
      </c>
      <c r="F18" s="33"/>
      <c r="G18" s="34">
        <f aca="true" t="shared" si="9" ref="G18:G34">SUM(E18:F18)</f>
        <v>121</v>
      </c>
      <c r="H18" s="44">
        <f t="shared" si="2"/>
        <v>-92</v>
      </c>
      <c r="I18" s="45">
        <f t="shared" si="5"/>
        <v>0.568075117370892</v>
      </c>
      <c r="J18" s="37">
        <v>150</v>
      </c>
      <c r="K18" s="33"/>
      <c r="L18" s="38">
        <f aca="true" t="shared" si="10" ref="L18:L34">SUM(J18:K18)</f>
        <v>150</v>
      </c>
      <c r="M18" s="44">
        <f t="shared" si="4"/>
        <v>29</v>
      </c>
      <c r="N18" s="48">
        <f t="shared" si="6"/>
        <v>1.2396694214876034</v>
      </c>
    </row>
    <row r="19" spans="1:14" ht="13.5" customHeight="1">
      <c r="A19" s="40" t="s">
        <v>25</v>
      </c>
      <c r="B19" s="41">
        <v>507</v>
      </c>
      <c r="C19" s="42"/>
      <c r="D19" s="43">
        <f t="shared" si="8"/>
        <v>507</v>
      </c>
      <c r="E19" s="41">
        <v>701</v>
      </c>
      <c r="F19" s="42"/>
      <c r="G19" s="34">
        <f t="shared" si="9"/>
        <v>701</v>
      </c>
      <c r="H19" s="44">
        <f t="shared" si="2"/>
        <v>194</v>
      </c>
      <c r="I19" s="45">
        <f t="shared" si="5"/>
        <v>1.3826429980276134</v>
      </c>
      <c r="J19" s="46">
        <v>650</v>
      </c>
      <c r="K19" s="42"/>
      <c r="L19" s="38">
        <f t="shared" si="10"/>
        <v>650</v>
      </c>
      <c r="M19" s="44">
        <f t="shared" si="4"/>
        <v>-51</v>
      </c>
      <c r="N19" s="48">
        <f t="shared" si="6"/>
        <v>0.927246790299572</v>
      </c>
    </row>
    <row r="20" spans="1:14" ht="13.5" customHeight="1">
      <c r="A20" s="49" t="s">
        <v>26</v>
      </c>
      <c r="B20" s="41"/>
      <c r="C20" s="42"/>
      <c r="D20" s="43">
        <f t="shared" si="8"/>
        <v>0</v>
      </c>
      <c r="E20" s="41"/>
      <c r="F20" s="42"/>
      <c r="G20" s="34">
        <f t="shared" si="9"/>
        <v>0</v>
      </c>
      <c r="H20" s="44">
        <f t="shared" si="2"/>
        <v>0</v>
      </c>
      <c r="I20" s="45"/>
      <c r="J20" s="46"/>
      <c r="K20" s="42"/>
      <c r="L20" s="38">
        <f t="shared" si="10"/>
        <v>0</v>
      </c>
      <c r="M20" s="44">
        <f t="shared" si="4"/>
        <v>0</v>
      </c>
      <c r="N20" s="48"/>
    </row>
    <row r="21" spans="1:14" ht="13.5" customHeight="1">
      <c r="A21" s="40" t="s">
        <v>27</v>
      </c>
      <c r="B21" s="41"/>
      <c r="C21" s="42"/>
      <c r="D21" s="43">
        <f t="shared" si="8"/>
        <v>0</v>
      </c>
      <c r="E21" s="41"/>
      <c r="F21" s="42"/>
      <c r="G21" s="34">
        <f t="shared" si="9"/>
        <v>0</v>
      </c>
      <c r="H21" s="44">
        <f t="shared" si="2"/>
        <v>0</v>
      </c>
      <c r="I21" s="45"/>
      <c r="J21" s="46"/>
      <c r="K21" s="42"/>
      <c r="L21" s="38">
        <f t="shared" si="10"/>
        <v>0</v>
      </c>
      <c r="M21" s="44">
        <f t="shared" si="4"/>
        <v>0</v>
      </c>
      <c r="N21" s="48"/>
    </row>
    <row r="22" spans="1:14" ht="13.5" customHeight="1">
      <c r="A22" s="40" t="s">
        <v>28</v>
      </c>
      <c r="B22" s="46">
        <v>901</v>
      </c>
      <c r="C22" s="42"/>
      <c r="D22" s="43">
        <f t="shared" si="8"/>
        <v>901</v>
      </c>
      <c r="E22" s="46">
        <v>575</v>
      </c>
      <c r="F22" s="42"/>
      <c r="G22" s="34">
        <f t="shared" si="9"/>
        <v>575</v>
      </c>
      <c r="H22" s="44">
        <f t="shared" si="2"/>
        <v>-326</v>
      </c>
      <c r="I22" s="45">
        <f t="shared" si="5"/>
        <v>0.6381798002219756</v>
      </c>
      <c r="J22" s="46">
        <f>SUM(J23:J24)</f>
        <v>658</v>
      </c>
      <c r="K22" s="42"/>
      <c r="L22" s="38">
        <f t="shared" si="10"/>
        <v>658</v>
      </c>
      <c r="M22" s="44">
        <f t="shared" si="4"/>
        <v>83</v>
      </c>
      <c r="N22" s="48">
        <f t="shared" si="6"/>
        <v>1.1443478260869566</v>
      </c>
    </row>
    <row r="23" spans="1:14" ht="13.5" customHeight="1">
      <c r="A23" s="49" t="s">
        <v>29</v>
      </c>
      <c r="B23" s="41">
        <v>564</v>
      </c>
      <c r="C23" s="42"/>
      <c r="D23" s="43">
        <f t="shared" si="8"/>
        <v>564</v>
      </c>
      <c r="E23" s="41">
        <v>158</v>
      </c>
      <c r="F23" s="42"/>
      <c r="G23" s="34">
        <f t="shared" si="9"/>
        <v>158</v>
      </c>
      <c r="H23" s="44">
        <f t="shared" si="2"/>
        <v>-406</v>
      </c>
      <c r="I23" s="45">
        <f t="shared" si="5"/>
        <v>0.2801418439716312</v>
      </c>
      <c r="J23" s="68">
        <v>328</v>
      </c>
      <c r="K23" s="42"/>
      <c r="L23" s="38">
        <v>328</v>
      </c>
      <c r="M23" s="44">
        <f t="shared" si="4"/>
        <v>170</v>
      </c>
      <c r="N23" s="48">
        <f t="shared" si="6"/>
        <v>2.0759493670886076</v>
      </c>
    </row>
    <row r="24" spans="1:14" ht="13.5" customHeight="1">
      <c r="A24" s="40" t="s">
        <v>30</v>
      </c>
      <c r="B24" s="41">
        <v>295</v>
      </c>
      <c r="C24" s="42"/>
      <c r="D24" s="43">
        <f t="shared" si="8"/>
        <v>295</v>
      </c>
      <c r="E24" s="41">
        <v>358</v>
      </c>
      <c r="F24" s="42"/>
      <c r="G24" s="34">
        <f t="shared" si="9"/>
        <v>358</v>
      </c>
      <c r="H24" s="44">
        <f t="shared" si="2"/>
        <v>63</v>
      </c>
      <c r="I24" s="45">
        <f t="shared" si="5"/>
        <v>1.2135593220338983</v>
      </c>
      <c r="J24" s="68">
        <v>330</v>
      </c>
      <c r="K24" s="42"/>
      <c r="L24" s="38">
        <f t="shared" si="10"/>
        <v>330</v>
      </c>
      <c r="M24" s="44">
        <f t="shared" si="4"/>
        <v>-28</v>
      </c>
      <c r="N24" s="48">
        <f t="shared" si="6"/>
        <v>0.9217877094972067</v>
      </c>
    </row>
    <row r="25" spans="1:14" ht="13.5" customHeight="1">
      <c r="A25" s="69" t="s">
        <v>31</v>
      </c>
      <c r="B25" s="46">
        <v>3403</v>
      </c>
      <c r="C25" s="42"/>
      <c r="D25" s="43">
        <f t="shared" si="8"/>
        <v>3403</v>
      </c>
      <c r="E25" s="46">
        <v>3638</v>
      </c>
      <c r="F25" s="42"/>
      <c r="G25" s="34">
        <f t="shared" si="9"/>
        <v>3638</v>
      </c>
      <c r="H25" s="44">
        <f t="shared" si="2"/>
        <v>235</v>
      </c>
      <c r="I25" s="45">
        <f t="shared" si="5"/>
        <v>1.0690567146635321</v>
      </c>
      <c r="J25" s="46">
        <v>3880</v>
      </c>
      <c r="K25" s="42"/>
      <c r="L25" s="38">
        <f t="shared" si="10"/>
        <v>3880</v>
      </c>
      <c r="M25" s="44">
        <f t="shared" si="4"/>
        <v>242</v>
      </c>
      <c r="N25" s="48">
        <f t="shared" si="6"/>
        <v>1.0665200659703133</v>
      </c>
    </row>
    <row r="26" spans="1:14" ht="13.5" customHeight="1">
      <c r="A26" s="49" t="s">
        <v>32</v>
      </c>
      <c r="B26" s="41">
        <v>2493</v>
      </c>
      <c r="C26" s="42"/>
      <c r="D26" s="43">
        <f t="shared" si="8"/>
        <v>2493</v>
      </c>
      <c r="E26" s="41">
        <v>2661</v>
      </c>
      <c r="F26" s="42"/>
      <c r="G26" s="34">
        <f t="shared" si="9"/>
        <v>2661</v>
      </c>
      <c r="H26" s="44">
        <f t="shared" si="2"/>
        <v>168</v>
      </c>
      <c r="I26" s="45">
        <f t="shared" si="5"/>
        <v>1.0673886883273165</v>
      </c>
      <c r="J26" s="68">
        <v>2860</v>
      </c>
      <c r="K26" s="70"/>
      <c r="L26" s="38">
        <f t="shared" si="10"/>
        <v>2860</v>
      </c>
      <c r="M26" s="44">
        <f t="shared" si="4"/>
        <v>199</v>
      </c>
      <c r="N26" s="48">
        <f t="shared" si="6"/>
        <v>1.0747839158211199</v>
      </c>
    </row>
    <row r="27" spans="1:14" ht="13.5" customHeight="1">
      <c r="A27" s="69" t="s">
        <v>33</v>
      </c>
      <c r="B27" s="41">
        <v>2465</v>
      </c>
      <c r="C27" s="42"/>
      <c r="D27" s="43">
        <f t="shared" si="8"/>
        <v>2465</v>
      </c>
      <c r="E27" s="41">
        <v>2645</v>
      </c>
      <c r="F27" s="42"/>
      <c r="G27" s="34">
        <f t="shared" si="9"/>
        <v>2645</v>
      </c>
      <c r="H27" s="44">
        <f t="shared" si="2"/>
        <v>180</v>
      </c>
      <c r="I27" s="45">
        <f t="shared" si="5"/>
        <v>1.0730223123732252</v>
      </c>
      <c r="J27" s="46">
        <v>2840</v>
      </c>
      <c r="K27" s="42"/>
      <c r="L27" s="38">
        <f t="shared" si="10"/>
        <v>2840</v>
      </c>
      <c r="M27" s="44">
        <f t="shared" si="4"/>
        <v>195</v>
      </c>
      <c r="N27" s="48">
        <f t="shared" si="6"/>
        <v>1.0737240075614367</v>
      </c>
    </row>
    <row r="28" spans="1:14" ht="13.5" customHeight="1">
      <c r="A28" s="49" t="s">
        <v>34</v>
      </c>
      <c r="B28" s="41">
        <v>28</v>
      </c>
      <c r="C28" s="42"/>
      <c r="D28" s="43">
        <f t="shared" si="8"/>
        <v>28</v>
      </c>
      <c r="E28" s="41">
        <v>16</v>
      </c>
      <c r="F28" s="42"/>
      <c r="G28" s="34">
        <f t="shared" si="9"/>
        <v>16</v>
      </c>
      <c r="H28" s="44">
        <f t="shared" si="2"/>
        <v>-12</v>
      </c>
      <c r="I28" s="45">
        <f t="shared" si="5"/>
        <v>0.5714285714285714</v>
      </c>
      <c r="J28" s="46">
        <v>20</v>
      </c>
      <c r="K28" s="42"/>
      <c r="L28" s="38">
        <f t="shared" si="10"/>
        <v>20</v>
      </c>
      <c r="M28" s="44">
        <f t="shared" si="4"/>
        <v>4</v>
      </c>
      <c r="N28" s="48">
        <f t="shared" si="6"/>
        <v>1.25</v>
      </c>
    </row>
    <row r="29" spans="1:14" ht="13.5" customHeight="1">
      <c r="A29" s="49" t="s">
        <v>35</v>
      </c>
      <c r="B29" s="41">
        <v>910</v>
      </c>
      <c r="C29" s="42"/>
      <c r="D29" s="43">
        <f t="shared" si="8"/>
        <v>910</v>
      </c>
      <c r="E29" s="41">
        <v>977</v>
      </c>
      <c r="F29" s="42"/>
      <c r="G29" s="34">
        <f t="shared" si="9"/>
        <v>977</v>
      </c>
      <c r="H29" s="44">
        <f t="shared" si="2"/>
        <v>67</v>
      </c>
      <c r="I29" s="45">
        <f t="shared" si="5"/>
        <v>1.0736263736263736</v>
      </c>
      <c r="J29" s="46">
        <v>1020</v>
      </c>
      <c r="K29" s="42"/>
      <c r="L29" s="38">
        <f t="shared" si="10"/>
        <v>1020</v>
      </c>
      <c r="M29" s="44">
        <f t="shared" si="4"/>
        <v>43</v>
      </c>
      <c r="N29" s="48">
        <f t="shared" si="6"/>
        <v>1.0440122824974412</v>
      </c>
    </row>
    <row r="30" spans="1:14" ht="13.5" customHeight="1">
      <c r="A30" s="69" t="s">
        <v>36</v>
      </c>
      <c r="B30" s="41"/>
      <c r="C30" s="42"/>
      <c r="D30" s="43">
        <f t="shared" si="8"/>
        <v>0</v>
      </c>
      <c r="E30" s="41"/>
      <c r="F30" s="42"/>
      <c r="G30" s="34">
        <f t="shared" si="9"/>
        <v>0</v>
      </c>
      <c r="H30" s="44">
        <f t="shared" si="2"/>
        <v>0</v>
      </c>
      <c r="I30" s="45"/>
      <c r="J30" s="46"/>
      <c r="K30" s="42"/>
      <c r="L30" s="38">
        <f t="shared" si="10"/>
        <v>0</v>
      </c>
      <c r="M30" s="44">
        <f t="shared" si="4"/>
        <v>0</v>
      </c>
      <c r="N30" s="48"/>
    </row>
    <row r="31" spans="1:14" ht="13.5" customHeight="1">
      <c r="A31" s="69" t="s">
        <v>37</v>
      </c>
      <c r="B31" s="41">
        <v>155</v>
      </c>
      <c r="C31" s="42"/>
      <c r="D31" s="43">
        <f t="shared" si="8"/>
        <v>155</v>
      </c>
      <c r="E31" s="41">
        <v>119</v>
      </c>
      <c r="F31" s="42"/>
      <c r="G31" s="34">
        <f t="shared" si="9"/>
        <v>119</v>
      </c>
      <c r="H31" s="44">
        <f t="shared" si="2"/>
        <v>-36</v>
      </c>
      <c r="I31" s="45">
        <f t="shared" si="5"/>
        <v>0.7677419354838709</v>
      </c>
      <c r="J31" s="46">
        <v>150</v>
      </c>
      <c r="K31" s="42"/>
      <c r="L31" s="38">
        <f t="shared" si="10"/>
        <v>150</v>
      </c>
      <c r="M31" s="44">
        <f t="shared" si="4"/>
        <v>31</v>
      </c>
      <c r="N31" s="48">
        <f t="shared" si="6"/>
        <v>1.2605042016806722</v>
      </c>
    </row>
    <row r="32" spans="1:14" ht="13.5" customHeight="1">
      <c r="A32" s="49" t="s">
        <v>38</v>
      </c>
      <c r="B32" s="41">
        <v>97</v>
      </c>
      <c r="C32" s="42"/>
      <c r="D32" s="43">
        <f t="shared" si="8"/>
        <v>97</v>
      </c>
      <c r="E32" s="41">
        <v>227</v>
      </c>
      <c r="F32" s="42"/>
      <c r="G32" s="34">
        <f t="shared" si="9"/>
        <v>227</v>
      </c>
      <c r="H32" s="44">
        <f t="shared" si="2"/>
        <v>130</v>
      </c>
      <c r="I32" s="45">
        <f t="shared" si="5"/>
        <v>2.3402061855670104</v>
      </c>
      <c r="J32" s="68">
        <v>202</v>
      </c>
      <c r="K32" s="42"/>
      <c r="L32" s="38">
        <f t="shared" si="10"/>
        <v>202</v>
      </c>
      <c r="M32" s="44">
        <f t="shared" si="4"/>
        <v>-25</v>
      </c>
      <c r="N32" s="48">
        <f t="shared" si="6"/>
        <v>0.8898678414096917</v>
      </c>
    </row>
    <row r="33" spans="1:14" ht="22.5" customHeight="1">
      <c r="A33" s="49" t="s">
        <v>39</v>
      </c>
      <c r="B33" s="41">
        <v>97</v>
      </c>
      <c r="C33" s="42"/>
      <c r="D33" s="43">
        <f t="shared" si="8"/>
        <v>97</v>
      </c>
      <c r="E33" s="41">
        <v>227</v>
      </c>
      <c r="F33" s="42"/>
      <c r="G33" s="34">
        <f t="shared" si="9"/>
        <v>227</v>
      </c>
      <c r="H33" s="44">
        <f t="shared" si="2"/>
        <v>130</v>
      </c>
      <c r="I33" s="45">
        <f t="shared" si="5"/>
        <v>2.3402061855670104</v>
      </c>
      <c r="J33" s="68">
        <v>202</v>
      </c>
      <c r="K33" s="42"/>
      <c r="L33" s="38">
        <f t="shared" si="10"/>
        <v>202</v>
      </c>
      <c r="M33" s="44">
        <f t="shared" si="4"/>
        <v>-25</v>
      </c>
      <c r="N33" s="48">
        <f t="shared" si="6"/>
        <v>0.8898678414096917</v>
      </c>
    </row>
    <row r="34" spans="1:14" ht="13.5" customHeight="1" thickBot="1">
      <c r="A34" s="71" t="s">
        <v>40</v>
      </c>
      <c r="B34" s="51"/>
      <c r="C34" s="52"/>
      <c r="D34" s="43">
        <f t="shared" si="8"/>
        <v>0</v>
      </c>
      <c r="E34" s="51"/>
      <c r="F34" s="52"/>
      <c r="G34" s="34">
        <f t="shared" si="9"/>
        <v>0</v>
      </c>
      <c r="H34" s="53">
        <f t="shared" si="2"/>
        <v>0</v>
      </c>
      <c r="I34" s="54"/>
      <c r="J34" s="72"/>
      <c r="K34" s="52"/>
      <c r="L34" s="38">
        <f t="shared" si="10"/>
        <v>0</v>
      </c>
      <c r="M34" s="53">
        <f t="shared" si="4"/>
        <v>0</v>
      </c>
      <c r="N34" s="56"/>
    </row>
    <row r="35" spans="1:14" ht="13.5" customHeight="1" thickBot="1">
      <c r="A35" s="57" t="s">
        <v>41</v>
      </c>
      <c r="B35" s="58">
        <f aca="true" t="shared" si="11" ref="B35:G35">SUM(B17+B19+B20+B21+B22+B25+B30+B31+B32+B34)</f>
        <v>6601</v>
      </c>
      <c r="C35" s="59">
        <f t="shared" si="11"/>
        <v>0</v>
      </c>
      <c r="D35" s="60">
        <f t="shared" si="11"/>
        <v>6601</v>
      </c>
      <c r="E35" s="58">
        <f t="shared" si="11"/>
        <v>6683</v>
      </c>
      <c r="F35" s="59">
        <f t="shared" si="11"/>
        <v>0</v>
      </c>
      <c r="G35" s="60">
        <f t="shared" si="11"/>
        <v>6683</v>
      </c>
      <c r="H35" s="61">
        <f t="shared" si="2"/>
        <v>82</v>
      </c>
      <c r="I35" s="62">
        <f t="shared" si="5"/>
        <v>1.0124223602484472</v>
      </c>
      <c r="J35" s="63">
        <f>SUM(J17+J19+J20+J21+J22+J25+J30+J31+J32+J34)</f>
        <v>6981</v>
      </c>
      <c r="K35" s="59">
        <f>SUM(K17+K19+K20+K21+K22+K25+K30+K31+K32+K34)</f>
        <v>0</v>
      </c>
      <c r="L35" s="60">
        <f>SUM(L17+L19+L20+L21+L22+L25+L30+L31+L32+L34)</f>
        <v>6981</v>
      </c>
      <c r="M35" s="61">
        <f t="shared" si="4"/>
        <v>298</v>
      </c>
      <c r="N35" s="64">
        <f t="shared" si="6"/>
        <v>1.0445907526559928</v>
      </c>
    </row>
    <row r="36" spans="1:14" ht="13.5" customHeight="1" thickBot="1">
      <c r="A36" s="57" t="s">
        <v>42</v>
      </c>
      <c r="B36" s="301">
        <f>+D16-D35</f>
        <v>3</v>
      </c>
      <c r="C36" s="302"/>
      <c r="D36" s="303"/>
      <c r="E36" s="301">
        <f>+G16-G35</f>
        <v>12</v>
      </c>
      <c r="F36" s="302"/>
      <c r="G36" s="303">
        <v>-50784</v>
      </c>
      <c r="H36" s="73">
        <f>+E36-B36</f>
        <v>9</v>
      </c>
      <c r="I36" s="74"/>
      <c r="J36" s="301">
        <f>+L16-L35</f>
        <v>0</v>
      </c>
      <c r="K36" s="302"/>
      <c r="L36" s="302">
        <v>0</v>
      </c>
      <c r="M36" s="61"/>
      <c r="N36" s="64"/>
    </row>
    <row r="37" spans="1:16" ht="20.25" customHeight="1" thickBot="1">
      <c r="A37" s="75" t="s">
        <v>43</v>
      </c>
      <c r="B37" s="301"/>
      <c r="C37" s="302"/>
      <c r="D37" s="303"/>
      <c r="E37" s="301"/>
      <c r="F37" s="302"/>
      <c r="G37" s="303"/>
      <c r="H37"/>
      <c r="I37"/>
      <c r="J37"/>
      <c r="K37"/>
      <c r="L37"/>
      <c r="M37"/>
      <c r="N37"/>
      <c r="O37"/>
      <c r="P37"/>
    </row>
    <row r="38" spans="2:8" ht="14.25" customHeight="1" thickBot="1">
      <c r="B38" s="10"/>
      <c r="C38" s="10"/>
      <c r="D38" s="76"/>
      <c r="E38" s="10"/>
      <c r="F38" s="10"/>
      <c r="G38" s="10"/>
      <c r="H38" s="10"/>
    </row>
    <row r="39" spans="1:16" ht="12.75">
      <c r="A39" s="318" t="s">
        <v>44</v>
      </c>
      <c r="B39" s="319"/>
      <c r="C39" s="310" t="s">
        <v>45</v>
      </c>
      <c r="D39" s="318" t="s">
        <v>46</v>
      </c>
      <c r="E39" s="319"/>
      <c r="F39" s="319"/>
      <c r="G39" s="310" t="s">
        <v>45</v>
      </c>
      <c r="H39" s="304" t="s">
        <v>47</v>
      </c>
      <c r="I39" s="305"/>
      <c r="J39" s="305"/>
      <c r="K39" s="306"/>
      <c r="L39" s="310" t="s">
        <v>45</v>
      </c>
      <c r="O39"/>
      <c r="P39"/>
    </row>
    <row r="40" spans="1:16" ht="13.5" thickBot="1">
      <c r="A40" s="320"/>
      <c r="B40" s="321"/>
      <c r="C40" s="311"/>
      <c r="D40" s="320"/>
      <c r="E40" s="321"/>
      <c r="F40" s="321"/>
      <c r="G40" s="311"/>
      <c r="H40" s="307"/>
      <c r="I40" s="308"/>
      <c r="J40" s="308"/>
      <c r="K40" s="309"/>
      <c r="L40" s="311"/>
      <c r="O40"/>
      <c r="P40"/>
    </row>
    <row r="41" spans="1:16" ht="12.75">
      <c r="A41" s="312"/>
      <c r="B41" s="313"/>
      <c r="C41" s="77"/>
      <c r="D41" s="314" t="s">
        <v>459</v>
      </c>
      <c r="E41" s="315"/>
      <c r="F41" s="315"/>
      <c r="G41" s="78">
        <v>249</v>
      </c>
      <c r="H41" s="316" t="s">
        <v>522</v>
      </c>
      <c r="I41" s="317"/>
      <c r="J41" s="317"/>
      <c r="K41" s="317"/>
      <c r="L41" s="258">
        <v>150</v>
      </c>
      <c r="O41"/>
      <c r="P41"/>
    </row>
    <row r="42" spans="1:16" ht="12.75">
      <c r="A42" s="322"/>
      <c r="B42" s="323"/>
      <c r="C42" s="80"/>
      <c r="D42" s="314" t="s">
        <v>460</v>
      </c>
      <c r="E42" s="315"/>
      <c r="F42" s="315"/>
      <c r="G42" s="81">
        <v>750</v>
      </c>
      <c r="H42" s="316"/>
      <c r="I42" s="317"/>
      <c r="J42" s="317"/>
      <c r="K42" s="317"/>
      <c r="L42" s="79"/>
      <c r="O42"/>
      <c r="P42"/>
    </row>
    <row r="43" spans="1:16" ht="12.75">
      <c r="A43" s="322"/>
      <c r="B43" s="323"/>
      <c r="C43" s="80"/>
      <c r="D43" s="314"/>
      <c r="E43" s="315"/>
      <c r="F43" s="315"/>
      <c r="G43" s="81"/>
      <c r="H43" s="316"/>
      <c r="I43" s="317"/>
      <c r="J43" s="317"/>
      <c r="K43" s="317"/>
      <c r="L43" s="79"/>
      <c r="O43"/>
      <c r="P43"/>
    </row>
    <row r="44" spans="1:16" ht="12.75">
      <c r="A44" s="324"/>
      <c r="B44" s="325"/>
      <c r="C44" s="83"/>
      <c r="D44" s="324"/>
      <c r="E44" s="326"/>
      <c r="F44" s="325"/>
      <c r="G44" s="84"/>
      <c r="H44" s="327"/>
      <c r="I44" s="328"/>
      <c r="J44" s="328"/>
      <c r="K44" s="329"/>
      <c r="L44" s="79"/>
      <c r="O44"/>
      <c r="P44"/>
    </row>
    <row r="45" spans="1:16" ht="12.75">
      <c r="A45" s="324"/>
      <c r="B45" s="325"/>
      <c r="C45" s="83"/>
      <c r="D45" s="324"/>
      <c r="E45" s="326"/>
      <c r="F45" s="325"/>
      <c r="G45" s="84"/>
      <c r="H45" s="327"/>
      <c r="I45" s="328"/>
      <c r="J45" s="328"/>
      <c r="K45" s="329"/>
      <c r="L45" s="79"/>
      <c r="O45"/>
      <c r="P45"/>
    </row>
    <row r="46" spans="1:16" ht="12.75">
      <c r="A46" s="324"/>
      <c r="B46" s="325"/>
      <c r="C46" s="83"/>
      <c r="D46" s="324"/>
      <c r="E46" s="326"/>
      <c r="F46" s="325"/>
      <c r="G46" s="84"/>
      <c r="H46" s="327"/>
      <c r="I46" s="328"/>
      <c r="J46" s="328"/>
      <c r="K46" s="329"/>
      <c r="L46" s="79"/>
      <c r="O46"/>
      <c r="P46"/>
    </row>
    <row r="47" spans="1:16" ht="13.5" thickBot="1">
      <c r="A47" s="330"/>
      <c r="B47" s="331"/>
      <c r="C47" s="83"/>
      <c r="D47" s="332"/>
      <c r="E47" s="333"/>
      <c r="F47" s="333"/>
      <c r="G47" s="84"/>
      <c r="H47" s="316"/>
      <c r="I47" s="317"/>
      <c r="J47" s="317"/>
      <c r="K47" s="317"/>
      <c r="L47" s="79"/>
      <c r="O47"/>
      <c r="P47"/>
    </row>
    <row r="48" spans="1:16" ht="13.5" thickBot="1">
      <c r="A48" s="334"/>
      <c r="B48" s="335"/>
      <c r="C48" s="85">
        <f>SUM(C41:C47)</f>
        <v>0</v>
      </c>
      <c r="D48" s="336" t="s">
        <v>8</v>
      </c>
      <c r="E48" s="337"/>
      <c r="F48" s="337"/>
      <c r="G48" s="85">
        <f>SUM(G41:G42)</f>
        <v>999</v>
      </c>
      <c r="H48" s="338" t="s">
        <v>8</v>
      </c>
      <c r="I48" s="339"/>
      <c r="J48" s="339"/>
      <c r="K48" s="339"/>
      <c r="L48" s="85">
        <f>SUM(L41:L42)</f>
        <v>150</v>
      </c>
      <c r="M48" s="86"/>
      <c r="N48" s="86"/>
      <c r="O48"/>
      <c r="P48"/>
    </row>
    <row r="49" spans="1:16" s="1" customFormat="1" ht="13.5" customHeight="1" thickBot="1">
      <c r="A49" s="87"/>
      <c r="B49" s="8"/>
      <c r="C49" s="8"/>
      <c r="D49" s="8"/>
      <c r="E49" s="8"/>
      <c r="F49" s="8"/>
      <c r="G49" s="8"/>
      <c r="H49" s="9"/>
      <c r="I49" s="5"/>
      <c r="J49" s="5"/>
      <c r="K49" s="5"/>
      <c r="L49" s="5"/>
      <c r="M49" s="5"/>
      <c r="N49" s="5"/>
      <c r="O49" s="5"/>
      <c r="P49" s="5"/>
    </row>
    <row r="50" spans="1:16" ht="12.75">
      <c r="A50" s="318" t="s">
        <v>50</v>
      </c>
      <c r="B50" s="319"/>
      <c r="C50" s="310" t="s">
        <v>45</v>
      </c>
      <c r="D50" s="340" t="s">
        <v>51</v>
      </c>
      <c r="E50" s="319"/>
      <c r="F50" s="319"/>
      <c r="G50" s="341" t="s">
        <v>45</v>
      </c>
      <c r="H50" s="304" t="s">
        <v>52</v>
      </c>
      <c r="I50" s="305"/>
      <c r="J50" s="305"/>
      <c r="K50" s="306"/>
      <c r="L50" s="310" t="s">
        <v>45</v>
      </c>
      <c r="O50"/>
      <c r="P50"/>
    </row>
    <row r="51" spans="1:16" ht="13.5" thickBot="1">
      <c r="A51" s="320"/>
      <c r="B51" s="321"/>
      <c r="C51" s="311"/>
      <c r="D51" s="321"/>
      <c r="E51" s="321"/>
      <c r="F51" s="321"/>
      <c r="G51" s="342"/>
      <c r="H51" s="307"/>
      <c r="I51" s="308"/>
      <c r="J51" s="308"/>
      <c r="K51" s="309"/>
      <c r="L51" s="311"/>
      <c r="O51"/>
      <c r="P51"/>
    </row>
    <row r="52" spans="1:16" ht="12.75">
      <c r="A52" s="312" t="s">
        <v>461</v>
      </c>
      <c r="B52" s="343"/>
      <c r="C52" s="77">
        <v>1000</v>
      </c>
      <c r="D52" s="442" t="s">
        <v>462</v>
      </c>
      <c r="E52" s="315"/>
      <c r="F52" s="315"/>
      <c r="G52" s="88">
        <v>37</v>
      </c>
      <c r="H52" s="346" t="s">
        <v>462</v>
      </c>
      <c r="I52" s="347"/>
      <c r="J52" s="347"/>
      <c r="K52" s="347"/>
      <c r="L52" s="277">
        <v>50</v>
      </c>
      <c r="O52"/>
      <c r="P52"/>
    </row>
    <row r="53" spans="1:16" ht="13.5" customHeight="1">
      <c r="A53" s="322"/>
      <c r="B53" s="348"/>
      <c r="C53" s="80"/>
      <c r="D53" s="355" t="s">
        <v>463</v>
      </c>
      <c r="E53" s="323"/>
      <c r="F53" s="323"/>
      <c r="G53" s="90">
        <v>121</v>
      </c>
      <c r="H53" s="349" t="s">
        <v>464</v>
      </c>
      <c r="I53" s="350"/>
      <c r="J53" s="350"/>
      <c r="K53" s="350"/>
      <c r="L53" s="259">
        <v>120</v>
      </c>
      <c r="O53"/>
      <c r="P53"/>
    </row>
    <row r="54" spans="1:16" ht="13.5" customHeight="1">
      <c r="A54" s="322"/>
      <c r="B54" s="351"/>
      <c r="C54" s="80"/>
      <c r="D54" s="355"/>
      <c r="E54" s="323"/>
      <c r="F54" s="323"/>
      <c r="G54" s="90"/>
      <c r="H54" s="327" t="s">
        <v>523</v>
      </c>
      <c r="I54" s="328"/>
      <c r="J54" s="328"/>
      <c r="K54" s="329"/>
      <c r="L54" s="259">
        <v>158</v>
      </c>
      <c r="O54"/>
      <c r="P54"/>
    </row>
    <row r="55" spans="1:16" ht="13.5" customHeight="1">
      <c r="A55" s="322"/>
      <c r="B55" s="351"/>
      <c r="C55" s="80"/>
      <c r="D55" s="355"/>
      <c r="E55" s="323"/>
      <c r="F55" s="323"/>
      <c r="G55" s="90"/>
      <c r="H55" s="327"/>
      <c r="I55" s="328"/>
      <c r="J55" s="328"/>
      <c r="K55" s="329"/>
      <c r="L55" s="259"/>
      <c r="O55"/>
      <c r="P55"/>
    </row>
    <row r="56" spans="1:16" ht="13.5" customHeight="1">
      <c r="A56" s="324"/>
      <c r="B56" s="326"/>
      <c r="C56" s="83"/>
      <c r="D56" s="354"/>
      <c r="E56" s="354"/>
      <c r="F56" s="355"/>
      <c r="G56" s="217"/>
      <c r="H56" s="327"/>
      <c r="I56" s="328"/>
      <c r="J56" s="328"/>
      <c r="K56" s="329"/>
      <c r="L56" s="260"/>
      <c r="O56"/>
      <c r="P56"/>
    </row>
    <row r="57" spans="1:16" ht="13.5" customHeight="1">
      <c r="A57" s="322"/>
      <c r="B57" s="351"/>
      <c r="C57" s="83"/>
      <c r="D57" s="354"/>
      <c r="E57" s="354"/>
      <c r="F57" s="355"/>
      <c r="G57" s="217"/>
      <c r="H57" s="327"/>
      <c r="I57" s="328"/>
      <c r="J57" s="328"/>
      <c r="K57" s="329"/>
      <c r="L57" s="95"/>
      <c r="O57"/>
      <c r="P57"/>
    </row>
    <row r="58" spans="1:16" ht="13.5" customHeight="1">
      <c r="A58" s="323"/>
      <c r="B58" s="351"/>
      <c r="C58" s="80"/>
      <c r="D58" s="355"/>
      <c r="E58" s="323"/>
      <c r="F58" s="323"/>
      <c r="G58" s="90"/>
      <c r="H58" s="327"/>
      <c r="I58" s="328"/>
      <c r="J58" s="328"/>
      <c r="K58" s="329"/>
      <c r="L58" s="91"/>
      <c r="O58"/>
      <c r="P58"/>
    </row>
    <row r="59" spans="1:16" ht="13.5" thickBot="1">
      <c r="A59" s="360"/>
      <c r="B59" s="361"/>
      <c r="C59" s="96"/>
      <c r="D59" s="443"/>
      <c r="E59" s="362"/>
      <c r="F59" s="362"/>
      <c r="G59" s="97"/>
      <c r="H59" s="363"/>
      <c r="I59" s="364"/>
      <c r="J59" s="364"/>
      <c r="K59" s="364"/>
      <c r="L59" s="98"/>
      <c r="O59"/>
      <c r="P59"/>
    </row>
    <row r="60" spans="1:16" ht="13.5" thickBot="1">
      <c r="A60" s="334" t="s">
        <v>8</v>
      </c>
      <c r="B60" s="365"/>
      <c r="C60" s="99">
        <f>SUM(C52:C59)</f>
        <v>1000</v>
      </c>
      <c r="D60" s="335" t="s">
        <v>8</v>
      </c>
      <c r="E60" s="367"/>
      <c r="F60" s="367"/>
      <c r="G60" s="99">
        <f>SUM(G52:G59)</f>
        <v>158</v>
      </c>
      <c r="H60" s="338" t="s">
        <v>8</v>
      </c>
      <c r="I60" s="339"/>
      <c r="J60" s="339"/>
      <c r="K60" s="339"/>
      <c r="L60" s="85">
        <f>SUM(L52:L59)</f>
        <v>328</v>
      </c>
      <c r="M60" s="86"/>
      <c r="N60" s="86"/>
      <c r="O60"/>
      <c r="P60"/>
    </row>
    <row r="61" spans="1:14" s="1" customFormat="1" ht="12.75">
      <c r="A61" s="100"/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</row>
    <row r="62" spans="1:14" s="1" customFormat="1" ht="13.5" thickBot="1">
      <c r="A62" s="100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200" t="s">
        <v>475</v>
      </c>
      <c r="M62" s="100"/>
      <c r="N62" s="100"/>
    </row>
    <row r="63" spans="1:14" s="1" customFormat="1" ht="26.25" customHeight="1" thickBot="1">
      <c r="A63" s="368" t="s">
        <v>469</v>
      </c>
      <c r="B63" s="369"/>
      <c r="C63" s="369"/>
      <c r="D63" s="369"/>
      <c r="E63" s="370"/>
      <c r="F63" s="371" t="s">
        <v>468</v>
      </c>
      <c r="G63" s="372"/>
      <c r="H63" s="372"/>
      <c r="I63" s="372"/>
      <c r="J63" s="372"/>
      <c r="K63" s="372"/>
      <c r="L63" s="373"/>
      <c r="M63" s="100"/>
      <c r="N63" s="100"/>
    </row>
    <row r="64" spans="1:14" s="1" customFormat="1" ht="14.25" customHeight="1" thickBot="1">
      <c r="A64" s="181" t="s">
        <v>97</v>
      </c>
      <c r="B64" s="182" t="s">
        <v>466</v>
      </c>
      <c r="C64" s="294" t="s">
        <v>98</v>
      </c>
      <c r="D64" s="294"/>
      <c r="E64" s="183" t="s">
        <v>467</v>
      </c>
      <c r="F64" s="295" t="s">
        <v>97</v>
      </c>
      <c r="G64" s="296"/>
      <c r="H64" s="182" t="s">
        <v>466</v>
      </c>
      <c r="I64" s="294" t="s">
        <v>98</v>
      </c>
      <c r="J64" s="294"/>
      <c r="K64" s="294"/>
      <c r="L64" s="184" t="s">
        <v>467</v>
      </c>
      <c r="M64" s="100"/>
      <c r="N64" s="100"/>
    </row>
    <row r="65" spans="1:14" s="1" customFormat="1" ht="12.75">
      <c r="A65" s="185" t="s">
        <v>473</v>
      </c>
      <c r="B65" s="179">
        <v>109</v>
      </c>
      <c r="C65" s="286" t="s">
        <v>482</v>
      </c>
      <c r="D65" s="286"/>
      <c r="E65" s="186">
        <v>0</v>
      </c>
      <c r="F65" s="284" t="s">
        <v>473</v>
      </c>
      <c r="G65" s="285"/>
      <c r="H65" s="179">
        <v>120</v>
      </c>
      <c r="I65" s="286" t="s">
        <v>482</v>
      </c>
      <c r="J65" s="285"/>
      <c r="K65" s="285"/>
      <c r="L65" s="186">
        <v>0</v>
      </c>
      <c r="M65" s="100"/>
      <c r="N65" s="100"/>
    </row>
    <row r="66" spans="1:14" s="1" customFormat="1" ht="12.75">
      <c r="A66" s="187" t="s">
        <v>471</v>
      </c>
      <c r="B66" s="180">
        <v>3</v>
      </c>
      <c r="C66" s="289" t="s">
        <v>472</v>
      </c>
      <c r="D66" s="289"/>
      <c r="E66" s="188">
        <v>0</v>
      </c>
      <c r="F66" s="291" t="s">
        <v>474</v>
      </c>
      <c r="G66" s="290"/>
      <c r="H66" s="180">
        <v>10</v>
      </c>
      <c r="I66" s="289"/>
      <c r="J66" s="290"/>
      <c r="K66" s="290"/>
      <c r="L66" s="188"/>
      <c r="M66" s="100"/>
      <c r="N66" s="100"/>
    </row>
    <row r="67" spans="1:14" s="1" customFormat="1" ht="12.75">
      <c r="A67" s="187" t="s">
        <v>472</v>
      </c>
      <c r="B67" s="180">
        <v>8</v>
      </c>
      <c r="C67" s="289"/>
      <c r="D67" s="289"/>
      <c r="E67" s="188"/>
      <c r="F67" s="289" t="s">
        <v>472</v>
      </c>
      <c r="G67" s="289"/>
      <c r="H67" s="180">
        <v>12</v>
      </c>
      <c r="I67" s="289"/>
      <c r="J67" s="290"/>
      <c r="K67" s="290"/>
      <c r="L67" s="188"/>
      <c r="M67" s="100"/>
      <c r="N67" s="100"/>
    </row>
    <row r="68" spans="1:14" s="1" customFormat="1" ht="13.5" thickBot="1">
      <c r="A68" s="196"/>
      <c r="B68" s="195"/>
      <c r="C68" s="297"/>
      <c r="D68" s="297"/>
      <c r="E68" s="197"/>
      <c r="F68" s="423"/>
      <c r="G68" s="424"/>
      <c r="H68" s="195"/>
      <c r="I68" s="297"/>
      <c r="J68" s="424"/>
      <c r="K68" s="424"/>
      <c r="L68" s="197"/>
      <c r="M68" s="100"/>
      <c r="N68" s="100"/>
    </row>
    <row r="69" spans="1:14" s="1" customFormat="1" ht="13.5" thickBot="1">
      <c r="A69" s="241" t="s">
        <v>8</v>
      </c>
      <c r="B69" s="242">
        <f>SUM(B65:B68)</f>
        <v>120</v>
      </c>
      <c r="C69" s="283" t="s">
        <v>8</v>
      </c>
      <c r="D69" s="283"/>
      <c r="E69" s="199">
        <f>SUM(E65:E68)</f>
        <v>0</v>
      </c>
      <c r="F69" s="444" t="s">
        <v>8</v>
      </c>
      <c r="G69" s="428"/>
      <c r="H69" s="194">
        <f>SUM(H65:H68)</f>
        <v>142</v>
      </c>
      <c r="I69" s="283" t="s">
        <v>8</v>
      </c>
      <c r="J69" s="428"/>
      <c r="K69" s="428"/>
      <c r="L69" s="199">
        <f>SUM(L65:L68)</f>
        <v>0</v>
      </c>
      <c r="M69" s="100"/>
      <c r="N69" s="100"/>
    </row>
    <row r="70" spans="1:14" s="1" customFormat="1" ht="13.5" thickBot="1">
      <c r="A70" s="243" t="s">
        <v>487</v>
      </c>
      <c r="B70" s="244">
        <f>B69-E69</f>
        <v>120</v>
      </c>
      <c r="C70" s="100"/>
      <c r="D70" s="100"/>
      <c r="E70" s="100"/>
      <c r="F70" s="287" t="s">
        <v>487</v>
      </c>
      <c r="G70" s="288"/>
      <c r="H70" s="245">
        <f>H69-L69</f>
        <v>142</v>
      </c>
      <c r="I70" s="100"/>
      <c r="J70" s="100"/>
      <c r="K70" s="100"/>
      <c r="L70" s="100"/>
      <c r="M70" s="100"/>
      <c r="N70" s="100"/>
    </row>
    <row r="73" spans="1:14" s="1" customFormat="1" ht="13.5" thickBot="1">
      <c r="A73" s="100"/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</row>
    <row r="74" spans="1:16" ht="12.75">
      <c r="A74" s="387" t="s">
        <v>87</v>
      </c>
      <c r="B74" s="389" t="s">
        <v>88</v>
      </c>
      <c r="C74" s="436" t="s">
        <v>478</v>
      </c>
      <c r="D74" s="437"/>
      <c r="E74" s="437"/>
      <c r="F74" s="437"/>
      <c r="G74" s="437"/>
      <c r="H74" s="437"/>
      <c r="I74" s="438"/>
      <c r="J74" s="416" t="s">
        <v>89</v>
      </c>
      <c r="K74" s="214"/>
      <c r="L74" s="432" t="s">
        <v>61</v>
      </c>
      <c r="M74" s="433"/>
      <c r="N74" s="358">
        <v>2003</v>
      </c>
      <c r="O74" s="421">
        <v>2004</v>
      </c>
      <c r="P74"/>
    </row>
    <row r="75" spans="1:16" ht="13.5" thickBot="1">
      <c r="A75" s="388"/>
      <c r="B75" s="390"/>
      <c r="C75" s="419" t="s">
        <v>90</v>
      </c>
      <c r="D75" s="439" t="s">
        <v>91</v>
      </c>
      <c r="E75" s="440"/>
      <c r="F75" s="440"/>
      <c r="G75" s="440"/>
      <c r="H75" s="440"/>
      <c r="I75" s="441"/>
      <c r="J75" s="417"/>
      <c r="K75" s="215"/>
      <c r="L75" s="434"/>
      <c r="M75" s="435"/>
      <c r="N75" s="359"/>
      <c r="O75" s="422"/>
      <c r="P75"/>
    </row>
    <row r="76" spans="1:16" ht="13.5" thickBot="1">
      <c r="A76" s="320"/>
      <c r="B76" s="391"/>
      <c r="C76" s="420"/>
      <c r="D76" s="131">
        <v>1</v>
      </c>
      <c r="E76" s="131">
        <v>2</v>
      </c>
      <c r="F76" s="131">
        <v>3</v>
      </c>
      <c r="G76" s="131">
        <v>4</v>
      </c>
      <c r="H76" s="131">
        <v>5</v>
      </c>
      <c r="I76" s="211">
        <v>6</v>
      </c>
      <c r="J76" s="418"/>
      <c r="K76" s="216"/>
      <c r="L76" s="212" t="s">
        <v>62</v>
      </c>
      <c r="M76" s="213"/>
      <c r="N76" s="201">
        <v>0</v>
      </c>
      <c r="O76" s="202">
        <v>0</v>
      </c>
      <c r="P76"/>
    </row>
    <row r="77" spans="1:16" ht="13.5" thickBot="1">
      <c r="A77" s="132">
        <v>2571</v>
      </c>
      <c r="B77" s="133">
        <v>1134</v>
      </c>
      <c r="C77" s="207">
        <f>SUM(D77:I77)</f>
        <v>202</v>
      </c>
      <c r="D77" s="209">
        <v>83</v>
      </c>
      <c r="E77" s="209">
        <v>108</v>
      </c>
      <c r="F77" s="209">
        <v>11</v>
      </c>
      <c r="G77" s="209">
        <v>0</v>
      </c>
      <c r="H77" s="207">
        <v>0</v>
      </c>
      <c r="I77" s="255">
        <v>0</v>
      </c>
      <c r="J77" s="134">
        <f>SUM(A77-B77-C77)</f>
        <v>1235</v>
      </c>
      <c r="K77" s="216"/>
      <c r="L77" s="412" t="s">
        <v>63</v>
      </c>
      <c r="M77" s="413"/>
      <c r="N77" s="103">
        <v>0</v>
      </c>
      <c r="O77" s="104">
        <v>0</v>
      </c>
      <c r="P77"/>
    </row>
    <row r="78" spans="1:15" s="1" customFormat="1" ht="13.5" thickBot="1">
      <c r="A78" s="101"/>
      <c r="B78" s="102"/>
      <c r="C78" s="102"/>
      <c r="D78" s="102"/>
      <c r="E78" s="2"/>
      <c r="F78" s="7"/>
      <c r="G78" s="7"/>
      <c r="H78" s="101"/>
      <c r="I78" s="102"/>
      <c r="J78" s="102"/>
      <c r="K78" s="102"/>
      <c r="L78" s="414" t="s">
        <v>479</v>
      </c>
      <c r="M78" s="415"/>
      <c r="N78" s="203">
        <v>0</v>
      </c>
      <c r="O78" s="204">
        <v>0</v>
      </c>
    </row>
    <row r="79" spans="1:12" s="1" customFormat="1" ht="13.5" thickBot="1">
      <c r="A79" s="101"/>
      <c r="B79" s="102"/>
      <c r="C79" s="102"/>
      <c r="D79" s="102"/>
      <c r="E79" s="2"/>
      <c r="F79" s="7"/>
      <c r="G79" s="7"/>
      <c r="H79" s="101"/>
      <c r="I79" s="102"/>
      <c r="J79" s="102"/>
      <c r="K79" s="102"/>
      <c r="L79" s="2"/>
    </row>
    <row r="80" spans="1:12" s="1" customFormat="1" ht="12.75">
      <c r="A80" s="404" t="s">
        <v>222</v>
      </c>
      <c r="B80" s="406" t="s">
        <v>92</v>
      </c>
      <c r="C80" s="408" t="s">
        <v>93</v>
      </c>
      <c r="D80" s="409"/>
      <c r="E80" s="409"/>
      <c r="F80" s="400"/>
      <c r="G80" s="410" t="s">
        <v>94</v>
      </c>
      <c r="H80" s="392" t="s">
        <v>95</v>
      </c>
      <c r="I80" s="298" t="s">
        <v>224</v>
      </c>
      <c r="J80" s="356"/>
      <c r="K80" s="356"/>
      <c r="L80" s="357"/>
    </row>
    <row r="81" spans="1:12" s="1" customFormat="1" ht="18.75" thickBot="1">
      <c r="A81" s="405"/>
      <c r="B81" s="407"/>
      <c r="C81" s="135" t="s">
        <v>96</v>
      </c>
      <c r="D81" s="136" t="s">
        <v>97</v>
      </c>
      <c r="E81" s="136" t="s">
        <v>98</v>
      </c>
      <c r="F81" s="137" t="s">
        <v>99</v>
      </c>
      <c r="G81" s="411"/>
      <c r="H81" s="393"/>
      <c r="I81" s="170" t="s">
        <v>100</v>
      </c>
      <c r="J81" s="136" t="s">
        <v>97</v>
      </c>
      <c r="K81" s="136" t="s">
        <v>98</v>
      </c>
      <c r="L81" s="137" t="s">
        <v>225</v>
      </c>
    </row>
    <row r="82" spans="1:12" s="1" customFormat="1" ht="12.75">
      <c r="A82" s="138" t="s">
        <v>101</v>
      </c>
      <c r="B82" s="139">
        <v>99</v>
      </c>
      <c r="C82" s="140" t="s">
        <v>102</v>
      </c>
      <c r="D82" s="141" t="s">
        <v>102</v>
      </c>
      <c r="E82" s="141" t="s">
        <v>102</v>
      </c>
      <c r="F82" s="142" t="s">
        <v>102</v>
      </c>
      <c r="G82" s="143">
        <v>129</v>
      </c>
      <c r="H82" s="144" t="s">
        <v>102</v>
      </c>
      <c r="I82" s="141" t="s">
        <v>102</v>
      </c>
      <c r="J82" s="141" t="s">
        <v>102</v>
      </c>
      <c r="K82" s="141" t="s">
        <v>102</v>
      </c>
      <c r="L82" s="142" t="s">
        <v>102</v>
      </c>
    </row>
    <row r="83" spans="1:12" s="1" customFormat="1" ht="12.75">
      <c r="A83" s="145" t="s">
        <v>103</v>
      </c>
      <c r="B83" s="146">
        <v>0</v>
      </c>
      <c r="C83" s="147">
        <v>47</v>
      </c>
      <c r="D83" s="148">
        <v>0</v>
      </c>
      <c r="E83" s="148">
        <v>34</v>
      </c>
      <c r="F83" s="149">
        <v>13</v>
      </c>
      <c r="G83" s="150">
        <v>0</v>
      </c>
      <c r="H83" s="151">
        <f>+G83-F83</f>
        <v>-13</v>
      </c>
      <c r="I83" s="148">
        <v>13</v>
      </c>
      <c r="J83" s="148">
        <v>2</v>
      </c>
      <c r="K83" s="148">
        <v>0</v>
      </c>
      <c r="L83" s="149">
        <f>+I83+J83-K83</f>
        <v>15</v>
      </c>
    </row>
    <row r="84" spans="1:12" s="1" customFormat="1" ht="12.75">
      <c r="A84" s="145" t="s">
        <v>104</v>
      </c>
      <c r="B84" s="146">
        <v>0</v>
      </c>
      <c r="C84" s="147">
        <v>109</v>
      </c>
      <c r="D84" s="148">
        <v>11</v>
      </c>
      <c r="E84" s="148">
        <v>0</v>
      </c>
      <c r="F84" s="149">
        <v>120</v>
      </c>
      <c r="G84" s="150">
        <v>0</v>
      </c>
      <c r="H84" s="151">
        <f>+G84-F84</f>
        <v>-120</v>
      </c>
      <c r="I84" s="148">
        <v>120</v>
      </c>
      <c r="J84" s="148">
        <v>22</v>
      </c>
      <c r="K84" s="148">
        <v>0</v>
      </c>
      <c r="L84" s="149">
        <f>+I84+J84-K84</f>
        <v>142</v>
      </c>
    </row>
    <row r="85" spans="1:12" s="1" customFormat="1" ht="12.75">
      <c r="A85" s="145" t="s">
        <v>223</v>
      </c>
      <c r="B85" s="146">
        <v>0</v>
      </c>
      <c r="C85" s="147">
        <v>11</v>
      </c>
      <c r="D85" s="148">
        <v>366</v>
      </c>
      <c r="E85" s="148">
        <v>357</v>
      </c>
      <c r="F85" s="149">
        <v>20</v>
      </c>
      <c r="G85" s="150">
        <v>0</v>
      </c>
      <c r="H85" s="151">
        <f>+G85-F85</f>
        <v>-20</v>
      </c>
      <c r="I85" s="261">
        <v>20</v>
      </c>
      <c r="J85" s="261">
        <v>202</v>
      </c>
      <c r="K85" s="261">
        <v>150</v>
      </c>
      <c r="L85" s="262">
        <f>+I85+J85-K85</f>
        <v>72</v>
      </c>
    </row>
    <row r="86" spans="1:12" s="1" customFormat="1" ht="12.75">
      <c r="A86" s="145" t="s">
        <v>105</v>
      </c>
      <c r="B86" s="146">
        <v>99</v>
      </c>
      <c r="C86" s="171" t="s">
        <v>102</v>
      </c>
      <c r="D86" s="141" t="s">
        <v>102</v>
      </c>
      <c r="E86" s="172" t="s">
        <v>102</v>
      </c>
      <c r="F86" s="173" t="s">
        <v>102</v>
      </c>
      <c r="G86" s="150">
        <v>129</v>
      </c>
      <c r="H86" s="171" t="s">
        <v>102</v>
      </c>
      <c r="I86" s="141" t="s">
        <v>102</v>
      </c>
      <c r="J86" s="172" t="s">
        <v>102</v>
      </c>
      <c r="K86" s="173" t="s">
        <v>102</v>
      </c>
      <c r="L86" s="174">
        <v>0</v>
      </c>
    </row>
    <row r="87" spans="1:12" s="1" customFormat="1" ht="13.5" thickBot="1">
      <c r="A87" s="154" t="s">
        <v>106</v>
      </c>
      <c r="B87" s="155">
        <v>75</v>
      </c>
      <c r="C87" s="156">
        <v>76</v>
      </c>
      <c r="D87" s="157">
        <v>53</v>
      </c>
      <c r="E87" s="157">
        <v>63</v>
      </c>
      <c r="F87" s="158">
        <v>66</v>
      </c>
      <c r="G87" s="159">
        <v>65</v>
      </c>
      <c r="H87" s="160">
        <f>+G87-F87</f>
        <v>-1</v>
      </c>
      <c r="I87" s="157">
        <v>66</v>
      </c>
      <c r="J87" s="157">
        <v>56</v>
      </c>
      <c r="K87" s="157">
        <v>50</v>
      </c>
      <c r="L87" s="158">
        <f>+I87+J87-K87</f>
        <v>72</v>
      </c>
    </row>
    <row r="88" spans="1:14" s="1" customFormat="1" ht="12.75">
      <c r="A88" s="100"/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</row>
    <row r="89" ht="13.5" thickBot="1"/>
    <row r="90" spans="1:12" ht="12.75">
      <c r="A90" s="401" t="s">
        <v>107</v>
      </c>
      <c r="B90" s="341" t="s">
        <v>8</v>
      </c>
      <c r="C90" s="341" t="s">
        <v>108</v>
      </c>
      <c r="D90" s="383"/>
      <c r="E90" s="383"/>
      <c r="F90" s="383"/>
      <c r="G90" s="383"/>
      <c r="H90" s="384"/>
      <c r="I90" s="105"/>
      <c r="J90" s="374" t="s">
        <v>64</v>
      </c>
      <c r="K90" s="319"/>
      <c r="L90" s="375"/>
    </row>
    <row r="91" spans="1:12" ht="13.5" thickBot="1">
      <c r="A91" s="402"/>
      <c r="B91" s="403"/>
      <c r="C91" s="161" t="s">
        <v>109</v>
      </c>
      <c r="D91" s="162" t="s">
        <v>110</v>
      </c>
      <c r="E91" s="162" t="s">
        <v>111</v>
      </c>
      <c r="F91" s="162" t="s">
        <v>112</v>
      </c>
      <c r="G91" s="163" t="s">
        <v>113</v>
      </c>
      <c r="H91" s="164" t="s">
        <v>90</v>
      </c>
      <c r="I91" s="105"/>
      <c r="J91" s="106"/>
      <c r="K91" s="107" t="s">
        <v>65</v>
      </c>
      <c r="L91" s="108" t="s">
        <v>66</v>
      </c>
    </row>
    <row r="92" spans="1:12" ht="12.75">
      <c r="A92" s="165" t="s">
        <v>114</v>
      </c>
      <c r="B92" s="146">
        <v>159</v>
      </c>
      <c r="C92" s="148">
        <v>159</v>
      </c>
      <c r="D92" s="148"/>
      <c r="E92" s="148"/>
      <c r="F92" s="148"/>
      <c r="G92" s="146"/>
      <c r="H92" s="149">
        <f>SUM(C92:G92)</f>
        <v>159</v>
      </c>
      <c r="I92" s="105"/>
      <c r="J92" s="109">
        <v>2004</v>
      </c>
      <c r="K92" s="110">
        <f>'[1]DD Onšov'!$L$25</f>
        <v>2645</v>
      </c>
      <c r="L92" s="111">
        <f>+G27</f>
        <v>2645</v>
      </c>
    </row>
    <row r="93" spans="1:12" ht="13.5" thickBot="1">
      <c r="A93" s="166" t="s">
        <v>115</v>
      </c>
      <c r="B93" s="155">
        <v>190</v>
      </c>
      <c r="C93" s="157">
        <v>190</v>
      </c>
      <c r="D93" s="157"/>
      <c r="E93" s="157"/>
      <c r="F93" s="157"/>
      <c r="G93" s="155"/>
      <c r="H93" s="158">
        <f>SUM(C93:G93)</f>
        <v>190</v>
      </c>
      <c r="I93" s="105"/>
      <c r="J93" s="112">
        <v>2005</v>
      </c>
      <c r="K93" s="113">
        <f>+L27</f>
        <v>2840</v>
      </c>
      <c r="L93" s="114"/>
    </row>
    <row r="94" ht="12.75" customHeight="1"/>
    <row r="95" ht="13.5" thickBot="1"/>
    <row r="96" spans="1:10" ht="21" customHeight="1">
      <c r="A96" s="376" t="s">
        <v>67</v>
      </c>
      <c r="B96" s="378" t="s">
        <v>68</v>
      </c>
      <c r="C96" s="379"/>
      <c r="D96" s="380"/>
      <c r="E96" s="378" t="s">
        <v>69</v>
      </c>
      <c r="F96" s="379"/>
      <c r="G96" s="381"/>
      <c r="H96" s="382" t="s">
        <v>70</v>
      </c>
      <c r="I96" s="379"/>
      <c r="J96" s="381"/>
    </row>
    <row r="97" spans="1:10" ht="12.75">
      <c r="A97" s="377"/>
      <c r="B97" s="115">
        <v>2003</v>
      </c>
      <c r="C97" s="115">
        <v>2004</v>
      </c>
      <c r="D97" s="115" t="s">
        <v>71</v>
      </c>
      <c r="E97" s="115">
        <v>2003</v>
      </c>
      <c r="F97" s="115">
        <v>2004</v>
      </c>
      <c r="G97" s="116" t="s">
        <v>71</v>
      </c>
      <c r="H97" s="117">
        <v>2003</v>
      </c>
      <c r="I97" s="115">
        <v>2004</v>
      </c>
      <c r="J97" s="116" t="s">
        <v>71</v>
      </c>
    </row>
    <row r="98" spans="1:10" ht="18.75">
      <c r="A98" s="118" t="s">
        <v>72</v>
      </c>
      <c r="B98" s="119">
        <v>2.5</v>
      </c>
      <c r="C98" s="119">
        <v>2.3</v>
      </c>
      <c r="D98" s="119">
        <f>+C98-B98</f>
        <v>-0.20000000000000018</v>
      </c>
      <c r="E98" s="119">
        <v>2.5</v>
      </c>
      <c r="F98" s="119">
        <v>2.3</v>
      </c>
      <c r="G98" s="120">
        <f>+F98-E98</f>
        <v>-0.20000000000000018</v>
      </c>
      <c r="H98" s="121">
        <v>16638</v>
      </c>
      <c r="I98" s="122">
        <v>22439</v>
      </c>
      <c r="J98" s="123">
        <f>+I98-H98</f>
        <v>5801</v>
      </c>
    </row>
    <row r="99" spans="1:10" ht="12.75">
      <c r="A99" s="118" t="s">
        <v>141</v>
      </c>
      <c r="B99" s="119">
        <v>3.3</v>
      </c>
      <c r="C99" s="119">
        <v>4</v>
      </c>
      <c r="D99" s="119">
        <f aca="true" t="shared" si="12" ref="D99:D108">+C99-B99</f>
        <v>0.7000000000000002</v>
      </c>
      <c r="E99" s="119">
        <v>3.3</v>
      </c>
      <c r="F99" s="119">
        <v>4</v>
      </c>
      <c r="G99" s="120">
        <f aca="true" t="shared" si="13" ref="G99:G108">+F99-E99</f>
        <v>0.7000000000000002</v>
      </c>
      <c r="H99" s="121">
        <v>13000</v>
      </c>
      <c r="I99" s="124">
        <v>14903</v>
      </c>
      <c r="J99" s="123">
        <f aca="true" t="shared" si="14" ref="J99:J108">+I99-H99</f>
        <v>1903</v>
      </c>
    </row>
    <row r="100" spans="1:10" ht="12.75">
      <c r="A100" s="118" t="s">
        <v>74</v>
      </c>
      <c r="B100" s="119"/>
      <c r="C100" s="119"/>
      <c r="D100" s="119">
        <f t="shared" si="12"/>
        <v>0</v>
      </c>
      <c r="E100" s="119"/>
      <c r="F100" s="119"/>
      <c r="G100" s="120">
        <f t="shared" si="13"/>
        <v>0</v>
      </c>
      <c r="H100" s="121"/>
      <c r="I100" s="124"/>
      <c r="J100" s="123">
        <f t="shared" si="14"/>
        <v>0</v>
      </c>
    </row>
    <row r="101" spans="1:10" ht="12.75">
      <c r="A101" s="118" t="s">
        <v>75</v>
      </c>
      <c r="B101" s="119">
        <v>4.7</v>
      </c>
      <c r="C101" s="119">
        <v>5</v>
      </c>
      <c r="D101" s="119">
        <f t="shared" si="12"/>
        <v>0.2999999999999998</v>
      </c>
      <c r="E101" s="119">
        <v>4.7</v>
      </c>
      <c r="F101" s="119">
        <v>5</v>
      </c>
      <c r="G101" s="120">
        <f t="shared" si="13"/>
        <v>0.2999999999999998</v>
      </c>
      <c r="H101" s="121">
        <v>8400</v>
      </c>
      <c r="I101" s="124">
        <v>10918</v>
      </c>
      <c r="J101" s="123">
        <f t="shared" si="14"/>
        <v>2518</v>
      </c>
    </row>
    <row r="102" spans="1:10" ht="12.75">
      <c r="A102" s="118" t="s">
        <v>142</v>
      </c>
      <c r="B102" s="119"/>
      <c r="C102" s="119"/>
      <c r="D102" s="119">
        <f t="shared" si="12"/>
        <v>0</v>
      </c>
      <c r="E102" s="119"/>
      <c r="F102" s="119"/>
      <c r="G102" s="120">
        <f t="shared" si="13"/>
        <v>0</v>
      </c>
      <c r="H102" s="121"/>
      <c r="I102" s="124"/>
      <c r="J102" s="123">
        <f t="shared" si="14"/>
        <v>0</v>
      </c>
    </row>
    <row r="103" spans="1:10" ht="12.75">
      <c r="A103" s="118" t="s">
        <v>77</v>
      </c>
      <c r="B103" s="119"/>
      <c r="C103" s="119"/>
      <c r="D103" s="119">
        <f t="shared" si="12"/>
        <v>0</v>
      </c>
      <c r="E103" s="119"/>
      <c r="F103" s="119"/>
      <c r="G103" s="120">
        <f t="shared" si="13"/>
        <v>0</v>
      </c>
      <c r="H103" s="121"/>
      <c r="I103" s="124"/>
      <c r="J103" s="123">
        <f t="shared" si="14"/>
        <v>0</v>
      </c>
    </row>
    <row r="104" spans="1:10" ht="12.75">
      <c r="A104" s="118" t="s">
        <v>78</v>
      </c>
      <c r="B104" s="119"/>
      <c r="C104" s="119"/>
      <c r="D104" s="119">
        <f t="shared" si="12"/>
        <v>0</v>
      </c>
      <c r="E104" s="119"/>
      <c r="F104" s="119"/>
      <c r="G104" s="120">
        <f t="shared" si="13"/>
        <v>0</v>
      </c>
      <c r="H104" s="121"/>
      <c r="I104" s="124"/>
      <c r="J104" s="123">
        <f t="shared" si="14"/>
        <v>0</v>
      </c>
    </row>
    <row r="105" spans="1:10" ht="12.75">
      <c r="A105" s="118" t="s">
        <v>79</v>
      </c>
      <c r="B105" s="119"/>
      <c r="C105" s="119"/>
      <c r="D105" s="119">
        <f t="shared" si="12"/>
        <v>0</v>
      </c>
      <c r="E105" s="119"/>
      <c r="F105" s="119"/>
      <c r="G105" s="120">
        <f t="shared" si="13"/>
        <v>0</v>
      </c>
      <c r="H105" s="121"/>
      <c r="I105" s="124"/>
      <c r="J105" s="123">
        <f t="shared" si="14"/>
        <v>0</v>
      </c>
    </row>
    <row r="106" spans="1:10" ht="12.75">
      <c r="A106" s="118" t="s">
        <v>80</v>
      </c>
      <c r="B106" s="119">
        <v>1</v>
      </c>
      <c r="C106" s="119">
        <v>1</v>
      </c>
      <c r="D106" s="119">
        <f t="shared" si="12"/>
        <v>0</v>
      </c>
      <c r="E106" s="119">
        <v>1</v>
      </c>
      <c r="F106" s="119">
        <v>1</v>
      </c>
      <c r="G106" s="120">
        <f t="shared" si="13"/>
        <v>0</v>
      </c>
      <c r="H106" s="121">
        <v>8400</v>
      </c>
      <c r="I106" s="124">
        <v>10058</v>
      </c>
      <c r="J106" s="123">
        <f t="shared" si="14"/>
        <v>1658</v>
      </c>
    </row>
    <row r="107" spans="1:10" ht="12.75">
      <c r="A107" s="118" t="s">
        <v>81</v>
      </c>
      <c r="B107" s="119">
        <v>5</v>
      </c>
      <c r="C107" s="119">
        <v>5</v>
      </c>
      <c r="D107" s="119">
        <f t="shared" si="12"/>
        <v>0</v>
      </c>
      <c r="E107" s="119">
        <v>5</v>
      </c>
      <c r="F107" s="119">
        <v>5</v>
      </c>
      <c r="G107" s="120">
        <f t="shared" si="13"/>
        <v>0</v>
      </c>
      <c r="H107" s="121">
        <v>7800</v>
      </c>
      <c r="I107" s="124">
        <v>8571</v>
      </c>
      <c r="J107" s="123">
        <f t="shared" si="14"/>
        <v>771</v>
      </c>
    </row>
    <row r="108" spans="1:10" ht="13.5" thickBot="1">
      <c r="A108" s="125" t="s">
        <v>8</v>
      </c>
      <c r="B108" s="126">
        <v>16.5</v>
      </c>
      <c r="C108" s="126">
        <v>17.3</v>
      </c>
      <c r="D108" s="126">
        <f t="shared" si="12"/>
        <v>0.8000000000000007</v>
      </c>
      <c r="E108" s="126">
        <v>16.5</v>
      </c>
      <c r="F108" s="126">
        <v>17.3</v>
      </c>
      <c r="G108" s="127">
        <f t="shared" si="13"/>
        <v>0.8000000000000007</v>
      </c>
      <c r="H108" s="128">
        <v>10403</v>
      </c>
      <c r="I108" s="129">
        <v>12267</v>
      </c>
      <c r="J108" s="130">
        <f t="shared" si="14"/>
        <v>1864</v>
      </c>
    </row>
    <row r="109" ht="13.5" thickBot="1"/>
    <row r="110" spans="1:16" ht="12.75">
      <c r="A110" s="394" t="s">
        <v>82</v>
      </c>
      <c r="B110" s="395"/>
      <c r="C110" s="396"/>
      <c r="D110" s="105"/>
      <c r="E110" s="394" t="s">
        <v>83</v>
      </c>
      <c r="F110" s="395"/>
      <c r="G110" s="396"/>
      <c r="H110"/>
      <c r="I110"/>
      <c r="J110"/>
      <c r="K110"/>
      <c r="L110"/>
      <c r="M110"/>
      <c r="N110"/>
      <c r="O110"/>
      <c r="P110"/>
    </row>
    <row r="111" spans="1:16" ht="13.5" thickBot="1">
      <c r="A111" s="106" t="s">
        <v>84</v>
      </c>
      <c r="B111" s="107" t="s">
        <v>85</v>
      </c>
      <c r="C111" s="108" t="s">
        <v>66</v>
      </c>
      <c r="D111" s="105"/>
      <c r="E111" s="106"/>
      <c r="F111" s="397" t="s">
        <v>86</v>
      </c>
      <c r="G111" s="398"/>
      <c r="H111"/>
      <c r="I111"/>
      <c r="J111"/>
      <c r="K111"/>
      <c r="L111"/>
      <c r="M111"/>
      <c r="N111"/>
      <c r="O111"/>
      <c r="P111"/>
    </row>
    <row r="112" spans="1:16" ht="12.75">
      <c r="A112" s="109">
        <v>2004</v>
      </c>
      <c r="B112" s="110">
        <v>16</v>
      </c>
      <c r="C112" s="111">
        <v>17</v>
      </c>
      <c r="D112" s="105"/>
      <c r="E112" s="109">
        <v>2004</v>
      </c>
      <c r="F112" s="399">
        <v>41</v>
      </c>
      <c r="G112" s="400"/>
      <c r="H112"/>
      <c r="I112"/>
      <c r="J112"/>
      <c r="K112"/>
      <c r="L112"/>
      <c r="M112"/>
      <c r="N112"/>
      <c r="O112"/>
      <c r="P112"/>
    </row>
    <row r="113" spans="1:16" ht="13.5" thickBot="1">
      <c r="A113" s="112">
        <v>2005</v>
      </c>
      <c r="B113" s="113">
        <v>18</v>
      </c>
      <c r="C113" s="168" t="s">
        <v>221</v>
      </c>
      <c r="D113" s="105"/>
      <c r="E113" s="112">
        <v>2005</v>
      </c>
      <c r="F113" s="385">
        <v>41</v>
      </c>
      <c r="G113" s="386"/>
      <c r="H113"/>
      <c r="I113"/>
      <c r="J113"/>
      <c r="K113"/>
      <c r="L113"/>
      <c r="M113"/>
      <c r="N113"/>
      <c r="O113"/>
      <c r="P113"/>
    </row>
  </sheetData>
  <mergeCells count="123">
    <mergeCell ref="L77:M77"/>
    <mergeCell ref="L78:M78"/>
    <mergeCell ref="A80:A81"/>
    <mergeCell ref="B80:B81"/>
    <mergeCell ref="C80:F80"/>
    <mergeCell ref="G80:G81"/>
    <mergeCell ref="H80:H81"/>
    <mergeCell ref="I80:L80"/>
    <mergeCell ref="J74:J76"/>
    <mergeCell ref="L74:M75"/>
    <mergeCell ref="N74:N75"/>
    <mergeCell ref="O74:O75"/>
    <mergeCell ref="A74:A76"/>
    <mergeCell ref="B74:B76"/>
    <mergeCell ref="C74:I74"/>
    <mergeCell ref="C75:C76"/>
    <mergeCell ref="D75:I75"/>
    <mergeCell ref="C69:D69"/>
    <mergeCell ref="F69:G69"/>
    <mergeCell ref="I69:K69"/>
    <mergeCell ref="F70:G70"/>
    <mergeCell ref="C67:D67"/>
    <mergeCell ref="F67:G67"/>
    <mergeCell ref="I67:K67"/>
    <mergeCell ref="C68:D68"/>
    <mergeCell ref="F68:G68"/>
    <mergeCell ref="I68:K68"/>
    <mergeCell ref="C65:D65"/>
    <mergeCell ref="F65:G65"/>
    <mergeCell ref="I65:K65"/>
    <mergeCell ref="C66:D66"/>
    <mergeCell ref="F66:G66"/>
    <mergeCell ref="I66:K66"/>
    <mergeCell ref="A63:E63"/>
    <mergeCell ref="F63:L63"/>
    <mergeCell ref="C64:D64"/>
    <mergeCell ref="F64:G64"/>
    <mergeCell ref="I64:K64"/>
    <mergeCell ref="A3:A6"/>
    <mergeCell ref="B3:N3"/>
    <mergeCell ref="H4:I4"/>
    <mergeCell ref="M4:N4"/>
    <mergeCell ref="B36:D36"/>
    <mergeCell ref="E36:G36"/>
    <mergeCell ref="J36:L36"/>
    <mergeCell ref="B37:D37"/>
    <mergeCell ref="E37:G37"/>
    <mergeCell ref="H39:K40"/>
    <mergeCell ref="L39:L40"/>
    <mergeCell ref="A41:B41"/>
    <mergeCell ref="D41:F41"/>
    <mergeCell ref="H41:K41"/>
    <mergeCell ref="A39:B40"/>
    <mergeCell ref="C39:C40"/>
    <mergeCell ref="D39:F40"/>
    <mergeCell ref="G39:G40"/>
    <mergeCell ref="A42:B42"/>
    <mergeCell ref="D42:F42"/>
    <mergeCell ref="H42:K42"/>
    <mergeCell ref="A43:B43"/>
    <mergeCell ref="D43:F43"/>
    <mergeCell ref="H43:K43"/>
    <mergeCell ref="A44:B44"/>
    <mergeCell ref="D44:F44"/>
    <mergeCell ref="H44:K44"/>
    <mergeCell ref="A45:B45"/>
    <mergeCell ref="D45:F45"/>
    <mergeCell ref="H45:K45"/>
    <mergeCell ref="A46:B46"/>
    <mergeCell ref="D46:F46"/>
    <mergeCell ref="H46:K46"/>
    <mergeCell ref="A47:B47"/>
    <mergeCell ref="D47:F47"/>
    <mergeCell ref="H47:K47"/>
    <mergeCell ref="A48:B48"/>
    <mergeCell ref="D48:F48"/>
    <mergeCell ref="H48:K48"/>
    <mergeCell ref="A50:B51"/>
    <mergeCell ref="C50:C51"/>
    <mergeCell ref="D50:F51"/>
    <mergeCell ref="G50:G51"/>
    <mergeCell ref="H50:K51"/>
    <mergeCell ref="L50:L51"/>
    <mergeCell ref="A52:B52"/>
    <mergeCell ref="D52:F52"/>
    <mergeCell ref="H52:K52"/>
    <mergeCell ref="A53:B53"/>
    <mergeCell ref="D53:F53"/>
    <mergeCell ref="H53:K53"/>
    <mergeCell ref="A54:B54"/>
    <mergeCell ref="D54:F54"/>
    <mergeCell ref="H54:K54"/>
    <mergeCell ref="A55:B55"/>
    <mergeCell ref="D55:F55"/>
    <mergeCell ref="H55:K55"/>
    <mergeCell ref="A56:B56"/>
    <mergeCell ref="D56:F56"/>
    <mergeCell ref="H56:K56"/>
    <mergeCell ref="A57:B57"/>
    <mergeCell ref="D57:F57"/>
    <mergeCell ref="H57:K57"/>
    <mergeCell ref="A58:B58"/>
    <mergeCell ref="D58:F58"/>
    <mergeCell ref="H58:K58"/>
    <mergeCell ref="A59:B59"/>
    <mergeCell ref="D59:F59"/>
    <mergeCell ref="H59:K59"/>
    <mergeCell ref="A60:B60"/>
    <mergeCell ref="D60:F60"/>
    <mergeCell ref="H60:K60"/>
    <mergeCell ref="J90:L90"/>
    <mergeCell ref="A96:A97"/>
    <mergeCell ref="B96:D96"/>
    <mergeCell ref="E96:G96"/>
    <mergeCell ref="H96:J96"/>
    <mergeCell ref="A90:A91"/>
    <mergeCell ref="B90:B91"/>
    <mergeCell ref="C90:H90"/>
    <mergeCell ref="F113:G113"/>
    <mergeCell ref="A110:C110"/>
    <mergeCell ref="E110:G110"/>
    <mergeCell ref="F111:G111"/>
    <mergeCell ref="F112:G112"/>
  </mergeCells>
  <printOptions horizontalCentered="1"/>
  <pageMargins left="0.15748031496062992" right="0.15748031496062992" top="0.5905511811023623" bottom="0.15748031496062992" header="0.35433070866141736" footer="0.15748031496062992"/>
  <pageSetup horizontalDpi="600" verticalDpi="600" orientation="portrait" paperSize="9" scale="64" r:id="rId1"/>
  <headerFooter alignWithMargins="0">
    <oddFooter>&amp;C&amp;P</oddFooter>
  </headerFooter>
  <rowBreaks count="1" manualBreakCount="1">
    <brk id="73" max="14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P113"/>
  <sheetViews>
    <sheetView view="pageBreakPreview" zoomScale="75" zoomScaleSheetLayoutView="75" workbookViewId="0" topLeftCell="A106">
      <selection activeCell="M2" sqref="M2"/>
    </sheetView>
  </sheetViews>
  <sheetFormatPr defaultColWidth="9.00390625" defaultRowHeight="12.75"/>
  <cols>
    <col min="1" max="1" width="28.125" style="10" customWidth="1"/>
    <col min="2" max="7" width="9.75390625" style="11" customWidth="1"/>
    <col min="8" max="8" width="8.125" style="11" customWidth="1"/>
    <col min="9" max="9" width="8.875" style="10" customWidth="1"/>
    <col min="10" max="16" width="9.125" style="10" customWidth="1"/>
  </cols>
  <sheetData>
    <row r="1" spans="12:14" ht="15.75">
      <c r="L1" s="12"/>
      <c r="N1" s="13"/>
    </row>
    <row r="2" spans="1:14" ht="16.5" thickBot="1">
      <c r="A2" s="14"/>
      <c r="B2" s="15"/>
      <c r="C2" s="15"/>
      <c r="D2" s="15"/>
      <c r="E2" s="15"/>
      <c r="F2" s="15"/>
      <c r="G2" s="15"/>
      <c r="H2" s="15"/>
      <c r="L2" s="12"/>
      <c r="N2" s="13"/>
    </row>
    <row r="3" spans="1:14" ht="24" customHeight="1" thickBot="1">
      <c r="A3" s="282" t="s">
        <v>0</v>
      </c>
      <c r="B3" s="279" t="s">
        <v>176</v>
      </c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8"/>
    </row>
    <row r="4" spans="1:14" ht="12.75">
      <c r="A4" s="281"/>
      <c r="B4" s="16" t="s">
        <v>1</v>
      </c>
      <c r="C4" s="17"/>
      <c r="D4" s="18"/>
      <c r="E4" s="16" t="s">
        <v>2</v>
      </c>
      <c r="F4" s="17"/>
      <c r="G4" s="18"/>
      <c r="H4" s="298" t="s">
        <v>3</v>
      </c>
      <c r="I4" s="299"/>
      <c r="J4" s="17" t="s">
        <v>4</v>
      </c>
      <c r="K4" s="19"/>
      <c r="L4" s="18"/>
      <c r="M4" s="298" t="s">
        <v>5</v>
      </c>
      <c r="N4" s="300"/>
    </row>
    <row r="5" spans="1:14" ht="12.75">
      <c r="A5" s="281"/>
      <c r="B5" s="20" t="s">
        <v>6</v>
      </c>
      <c r="C5" s="21" t="s">
        <v>7</v>
      </c>
      <c r="D5" s="22" t="s">
        <v>8</v>
      </c>
      <c r="E5" s="20" t="s">
        <v>6</v>
      </c>
      <c r="F5" s="21" t="s">
        <v>7</v>
      </c>
      <c r="G5" s="22" t="s">
        <v>8</v>
      </c>
      <c r="H5" s="23" t="s">
        <v>8</v>
      </c>
      <c r="I5" s="23" t="s">
        <v>9</v>
      </c>
      <c r="J5" s="24" t="s">
        <v>6</v>
      </c>
      <c r="K5" s="21" t="s">
        <v>7</v>
      </c>
      <c r="L5" s="22" t="s">
        <v>8</v>
      </c>
      <c r="M5" s="23" t="s">
        <v>8</v>
      </c>
      <c r="N5" s="22" t="s">
        <v>9</v>
      </c>
    </row>
    <row r="6" spans="1:14" ht="13.5" thickBot="1">
      <c r="A6" s="278"/>
      <c r="B6" s="25" t="s">
        <v>10</v>
      </c>
      <c r="C6" s="26" t="s">
        <v>10</v>
      </c>
      <c r="D6" s="27"/>
      <c r="E6" s="25" t="s">
        <v>10</v>
      </c>
      <c r="F6" s="26" t="s">
        <v>10</v>
      </c>
      <c r="G6" s="27"/>
      <c r="H6" s="28" t="s">
        <v>11</v>
      </c>
      <c r="I6" s="29" t="s">
        <v>12</v>
      </c>
      <c r="J6" s="30" t="s">
        <v>10</v>
      </c>
      <c r="K6" s="26" t="s">
        <v>10</v>
      </c>
      <c r="L6" s="27"/>
      <c r="M6" s="28" t="s">
        <v>11</v>
      </c>
      <c r="N6" s="27" t="s">
        <v>12</v>
      </c>
    </row>
    <row r="7" spans="1:14" ht="13.5" customHeight="1" thickTop="1">
      <c r="A7" s="31" t="s">
        <v>13</v>
      </c>
      <c r="B7" s="32">
        <v>0</v>
      </c>
      <c r="C7" s="33">
        <v>0</v>
      </c>
      <c r="D7" s="34">
        <v>0</v>
      </c>
      <c r="E7" s="32">
        <v>0</v>
      </c>
      <c r="F7" s="33">
        <v>0</v>
      </c>
      <c r="G7" s="34">
        <v>0</v>
      </c>
      <c r="H7" s="35"/>
      <c r="I7" s="36"/>
      <c r="J7" s="37">
        <v>0</v>
      </c>
      <c r="K7" s="33">
        <v>0</v>
      </c>
      <c r="L7" s="38"/>
      <c r="M7" s="35"/>
      <c r="N7" s="39"/>
    </row>
    <row r="8" spans="1:14" ht="13.5" customHeight="1">
      <c r="A8" s="40" t="s">
        <v>14</v>
      </c>
      <c r="B8" s="41">
        <v>5126</v>
      </c>
      <c r="C8" s="42">
        <v>0</v>
      </c>
      <c r="D8" s="43">
        <f>SUM(B8:C8)</f>
        <v>5126</v>
      </c>
      <c r="E8" s="41">
        <v>5266</v>
      </c>
      <c r="F8" s="42">
        <v>0</v>
      </c>
      <c r="G8" s="43">
        <f>SUM(E8:F8)</f>
        <v>5266</v>
      </c>
      <c r="H8" s="44">
        <f>+G8-D8</f>
        <v>140</v>
      </c>
      <c r="I8" s="45">
        <f>+G8/D8</f>
        <v>1.0273117440499415</v>
      </c>
      <c r="J8" s="46">
        <v>5300</v>
      </c>
      <c r="K8" s="42">
        <v>0</v>
      </c>
      <c r="L8" s="47">
        <f>SUM(J8:K8)</f>
        <v>5300</v>
      </c>
      <c r="M8" s="44">
        <f>+L8-G8</f>
        <v>34</v>
      </c>
      <c r="N8" s="48">
        <f>+L8/G8</f>
        <v>1.0064565134827193</v>
      </c>
    </row>
    <row r="9" spans="1:14" ht="13.5" customHeight="1">
      <c r="A9" s="40" t="s">
        <v>15</v>
      </c>
      <c r="B9" s="41">
        <v>0</v>
      </c>
      <c r="C9" s="42">
        <v>0</v>
      </c>
      <c r="D9" s="43">
        <f aca="true" t="shared" si="0" ref="D9:D15">SUM(B9:C9)</f>
        <v>0</v>
      </c>
      <c r="E9" s="41">
        <v>0</v>
      </c>
      <c r="F9" s="42">
        <v>0</v>
      </c>
      <c r="G9" s="43">
        <f aca="true" t="shared" si="1" ref="G9:G15">SUM(E9:F9)</f>
        <v>0</v>
      </c>
      <c r="H9" s="44">
        <f aca="true" t="shared" si="2" ref="H9:H35">+G9-D9</f>
        <v>0</v>
      </c>
      <c r="I9" s="45"/>
      <c r="J9" s="46">
        <v>0</v>
      </c>
      <c r="K9" s="42">
        <v>0</v>
      </c>
      <c r="L9" s="47">
        <f aca="true" t="shared" si="3" ref="L9:L15">SUM(J9:K9)</f>
        <v>0</v>
      </c>
      <c r="M9" s="44">
        <f aca="true" t="shared" si="4" ref="M9:M35">+L9-G9</f>
        <v>0</v>
      </c>
      <c r="N9" s="48"/>
    </row>
    <row r="10" spans="1:14" ht="13.5" customHeight="1">
      <c r="A10" s="40" t="s">
        <v>16</v>
      </c>
      <c r="B10" s="41">
        <v>0</v>
      </c>
      <c r="C10" s="42">
        <v>0</v>
      </c>
      <c r="D10" s="43">
        <f t="shared" si="0"/>
        <v>0</v>
      </c>
      <c r="E10" s="41">
        <v>0</v>
      </c>
      <c r="F10" s="42">
        <v>0</v>
      </c>
      <c r="G10" s="43">
        <f t="shared" si="1"/>
        <v>0</v>
      </c>
      <c r="H10" s="44">
        <f t="shared" si="2"/>
        <v>0</v>
      </c>
      <c r="I10" s="45"/>
      <c r="J10" s="46">
        <v>0</v>
      </c>
      <c r="K10" s="42">
        <v>0</v>
      </c>
      <c r="L10" s="47">
        <f t="shared" si="3"/>
        <v>0</v>
      </c>
      <c r="M10" s="44">
        <f t="shared" si="4"/>
        <v>0</v>
      </c>
      <c r="N10" s="48"/>
    </row>
    <row r="11" spans="1:14" ht="13.5" customHeight="1">
      <c r="A11" s="40" t="s">
        <v>17</v>
      </c>
      <c r="B11" s="41">
        <v>13</v>
      </c>
      <c r="C11" s="42">
        <v>0</v>
      </c>
      <c r="D11" s="43">
        <f t="shared" si="0"/>
        <v>13</v>
      </c>
      <c r="E11" s="41">
        <v>100</v>
      </c>
      <c r="F11" s="42">
        <v>0</v>
      </c>
      <c r="G11" s="43">
        <f t="shared" si="1"/>
        <v>100</v>
      </c>
      <c r="H11" s="44">
        <f t="shared" si="2"/>
        <v>87</v>
      </c>
      <c r="I11" s="45">
        <f aca="true" t="shared" si="5" ref="I11:I35">+G11/D11</f>
        <v>7.6923076923076925</v>
      </c>
      <c r="J11" s="46">
        <v>30</v>
      </c>
      <c r="K11" s="42">
        <v>0</v>
      </c>
      <c r="L11" s="47">
        <f t="shared" si="3"/>
        <v>30</v>
      </c>
      <c r="M11" s="44">
        <f t="shared" si="4"/>
        <v>-70</v>
      </c>
      <c r="N11" s="48">
        <f aca="true" t="shared" si="6" ref="N11:N35">+L11/G11</f>
        <v>0.3</v>
      </c>
    </row>
    <row r="12" spans="1:14" ht="13.5" customHeight="1">
      <c r="A12" s="49" t="s">
        <v>18</v>
      </c>
      <c r="B12" s="41">
        <v>0</v>
      </c>
      <c r="C12" s="42">
        <v>0</v>
      </c>
      <c r="D12" s="43">
        <f t="shared" si="0"/>
        <v>0</v>
      </c>
      <c r="E12" s="41">
        <v>72</v>
      </c>
      <c r="F12" s="42">
        <v>0</v>
      </c>
      <c r="G12" s="43">
        <f t="shared" si="1"/>
        <v>72</v>
      </c>
      <c r="H12" s="44">
        <f t="shared" si="2"/>
        <v>72</v>
      </c>
      <c r="I12" s="45">
        <v>0</v>
      </c>
      <c r="J12" s="46">
        <v>0</v>
      </c>
      <c r="K12" s="42">
        <v>0</v>
      </c>
      <c r="L12" s="47">
        <f t="shared" si="3"/>
        <v>0</v>
      </c>
      <c r="M12" s="44">
        <f t="shared" si="4"/>
        <v>-72</v>
      </c>
      <c r="N12" s="48"/>
    </row>
    <row r="13" spans="1:14" ht="13.5" customHeight="1">
      <c r="A13" s="49" t="s">
        <v>19</v>
      </c>
      <c r="B13" s="41">
        <v>5</v>
      </c>
      <c r="C13" s="42">
        <v>0</v>
      </c>
      <c r="D13" s="43">
        <f t="shared" si="0"/>
        <v>5</v>
      </c>
      <c r="E13" s="41">
        <v>0</v>
      </c>
      <c r="F13" s="42">
        <v>0</v>
      </c>
      <c r="G13" s="43">
        <f t="shared" si="1"/>
        <v>0</v>
      </c>
      <c r="H13" s="44">
        <f t="shared" si="2"/>
        <v>-5</v>
      </c>
      <c r="I13" s="45">
        <v>0</v>
      </c>
      <c r="J13" s="46">
        <v>0</v>
      </c>
      <c r="K13" s="42">
        <v>0</v>
      </c>
      <c r="L13" s="47">
        <f t="shared" si="3"/>
        <v>0</v>
      </c>
      <c r="M13" s="44">
        <f t="shared" si="4"/>
        <v>0</v>
      </c>
      <c r="N13" s="48"/>
    </row>
    <row r="14" spans="1:14" ht="23.25" customHeight="1">
      <c r="A14" s="49" t="s">
        <v>20</v>
      </c>
      <c r="B14" s="41">
        <v>0</v>
      </c>
      <c r="C14" s="42">
        <v>0</v>
      </c>
      <c r="D14" s="43">
        <f t="shared" si="0"/>
        <v>0</v>
      </c>
      <c r="E14" s="41">
        <v>0</v>
      </c>
      <c r="F14" s="42">
        <v>0</v>
      </c>
      <c r="G14" s="43">
        <f t="shared" si="1"/>
        <v>0</v>
      </c>
      <c r="H14" s="44">
        <f t="shared" si="2"/>
        <v>0</v>
      </c>
      <c r="I14" s="45"/>
      <c r="J14" s="46">
        <v>0</v>
      </c>
      <c r="K14" s="42">
        <v>0</v>
      </c>
      <c r="L14" s="47">
        <f t="shared" si="3"/>
        <v>0</v>
      </c>
      <c r="M14" s="44">
        <f t="shared" si="4"/>
        <v>0</v>
      </c>
      <c r="N14" s="48"/>
    </row>
    <row r="15" spans="1:14" ht="13.5" customHeight="1" thickBot="1">
      <c r="A15" s="50" t="s">
        <v>21</v>
      </c>
      <c r="B15" s="51">
        <v>6464</v>
      </c>
      <c r="C15" s="52">
        <v>0</v>
      </c>
      <c r="D15" s="43">
        <f t="shared" si="0"/>
        <v>6464</v>
      </c>
      <c r="E15" s="51">
        <v>6499</v>
      </c>
      <c r="F15" s="52">
        <v>0</v>
      </c>
      <c r="G15" s="43">
        <f t="shared" si="1"/>
        <v>6499</v>
      </c>
      <c r="H15" s="53">
        <f t="shared" si="2"/>
        <v>35</v>
      </c>
      <c r="I15" s="54">
        <f t="shared" si="5"/>
        <v>1.005414603960396</v>
      </c>
      <c r="J15" s="55">
        <v>6670</v>
      </c>
      <c r="K15" s="52">
        <v>0</v>
      </c>
      <c r="L15" s="47">
        <f t="shared" si="3"/>
        <v>6670</v>
      </c>
      <c r="M15" s="53">
        <f t="shared" si="4"/>
        <v>171</v>
      </c>
      <c r="N15" s="56">
        <f t="shared" si="6"/>
        <v>1.0263117402677335</v>
      </c>
    </row>
    <row r="16" spans="1:14" ht="13.5" customHeight="1" thickBot="1">
      <c r="A16" s="57" t="s">
        <v>22</v>
      </c>
      <c r="B16" s="58">
        <f>SUM(B7+B8+B9+B10+B11+B13+B15)</f>
        <v>11608</v>
      </c>
      <c r="C16" s="59">
        <v>0</v>
      </c>
      <c r="D16" s="60">
        <f>SUM(D7+D8+D9+D10+D11+D13+D15)</f>
        <v>11608</v>
      </c>
      <c r="E16" s="58">
        <v>11873</v>
      </c>
      <c r="F16" s="59">
        <v>0</v>
      </c>
      <c r="G16" s="60">
        <v>11873</v>
      </c>
      <c r="H16" s="61">
        <f t="shared" si="2"/>
        <v>265</v>
      </c>
      <c r="I16" s="62">
        <f t="shared" si="5"/>
        <v>1.022829083390765</v>
      </c>
      <c r="J16" s="63">
        <f>SUM(J7+J8+J9+J10+J11+J13+J15)</f>
        <v>12000</v>
      </c>
      <c r="K16" s="59">
        <v>0</v>
      </c>
      <c r="L16" s="60">
        <f>SUM(L7+L8+L9+L10+L11+L13+L15)</f>
        <v>12000</v>
      </c>
      <c r="M16" s="61">
        <f t="shared" si="4"/>
        <v>127</v>
      </c>
      <c r="N16" s="64">
        <f t="shared" si="6"/>
        <v>1.010696538364356</v>
      </c>
    </row>
    <row r="17" spans="1:14" ht="13.5" customHeight="1">
      <c r="A17" s="65" t="s">
        <v>23</v>
      </c>
      <c r="B17" s="32">
        <v>2294</v>
      </c>
      <c r="C17" s="33">
        <v>0</v>
      </c>
      <c r="D17" s="43">
        <f aca="true" t="shared" si="7" ref="D17:D34">SUM(B17:C17)</f>
        <v>2294</v>
      </c>
      <c r="E17" s="32">
        <v>3193</v>
      </c>
      <c r="F17" s="33">
        <v>0</v>
      </c>
      <c r="G17" s="34">
        <f>SUM(E17:F17)</f>
        <v>3193</v>
      </c>
      <c r="H17" s="35">
        <f t="shared" si="2"/>
        <v>899</v>
      </c>
      <c r="I17" s="66">
        <f t="shared" si="5"/>
        <v>1.3918918918918919</v>
      </c>
      <c r="J17" s="37">
        <v>2720</v>
      </c>
      <c r="K17" s="33">
        <v>0</v>
      </c>
      <c r="L17" s="38">
        <f>SUM(J17:K17)</f>
        <v>2720</v>
      </c>
      <c r="M17" s="35">
        <f t="shared" si="4"/>
        <v>-473</v>
      </c>
      <c r="N17" s="67">
        <f t="shared" si="6"/>
        <v>0.8518634512997182</v>
      </c>
    </row>
    <row r="18" spans="1:14" ht="21" customHeight="1">
      <c r="A18" s="49" t="s">
        <v>24</v>
      </c>
      <c r="B18" s="32">
        <v>267</v>
      </c>
      <c r="C18" s="33">
        <v>0</v>
      </c>
      <c r="D18" s="43">
        <f t="shared" si="7"/>
        <v>267</v>
      </c>
      <c r="E18" s="32">
        <v>1175</v>
      </c>
      <c r="F18" s="33">
        <v>0</v>
      </c>
      <c r="G18" s="34">
        <f aca="true" t="shared" si="8" ref="G18:G34">SUM(E18:F18)</f>
        <v>1175</v>
      </c>
      <c r="H18" s="44">
        <f t="shared" si="2"/>
        <v>908</v>
      </c>
      <c r="I18" s="45">
        <f t="shared" si="5"/>
        <v>4.400749063670412</v>
      </c>
      <c r="J18" s="37">
        <v>500</v>
      </c>
      <c r="K18" s="33">
        <v>0</v>
      </c>
      <c r="L18" s="38">
        <f aca="true" t="shared" si="9" ref="L18:L34">SUM(J18:K18)</f>
        <v>500</v>
      </c>
      <c r="M18" s="44">
        <f t="shared" si="4"/>
        <v>-675</v>
      </c>
      <c r="N18" s="48">
        <f t="shared" si="6"/>
        <v>0.425531914893617</v>
      </c>
    </row>
    <row r="19" spans="1:14" ht="13.5" customHeight="1">
      <c r="A19" s="40" t="s">
        <v>25</v>
      </c>
      <c r="B19" s="41">
        <v>1000</v>
      </c>
      <c r="C19" s="42">
        <v>0</v>
      </c>
      <c r="D19" s="43">
        <f t="shared" si="7"/>
        <v>1000</v>
      </c>
      <c r="E19" s="41">
        <v>609</v>
      </c>
      <c r="F19" s="42">
        <v>0</v>
      </c>
      <c r="G19" s="34">
        <f t="shared" si="8"/>
        <v>609</v>
      </c>
      <c r="H19" s="44">
        <f t="shared" si="2"/>
        <v>-391</v>
      </c>
      <c r="I19" s="45">
        <f t="shared" si="5"/>
        <v>0.609</v>
      </c>
      <c r="J19" s="46">
        <v>700</v>
      </c>
      <c r="K19" s="42">
        <v>0</v>
      </c>
      <c r="L19" s="38">
        <f t="shared" si="9"/>
        <v>700</v>
      </c>
      <c r="M19" s="44">
        <f t="shared" si="4"/>
        <v>91</v>
      </c>
      <c r="N19" s="48">
        <f t="shared" si="6"/>
        <v>1.1494252873563218</v>
      </c>
    </row>
    <row r="20" spans="1:14" ht="13.5" customHeight="1">
      <c r="A20" s="49" t="s">
        <v>26</v>
      </c>
      <c r="B20" s="41">
        <v>34</v>
      </c>
      <c r="C20" s="42">
        <v>0</v>
      </c>
      <c r="D20" s="43">
        <f t="shared" si="7"/>
        <v>34</v>
      </c>
      <c r="E20" s="41">
        <v>36</v>
      </c>
      <c r="F20" s="42">
        <v>0</v>
      </c>
      <c r="G20" s="34">
        <f t="shared" si="8"/>
        <v>36</v>
      </c>
      <c r="H20" s="44">
        <f t="shared" si="2"/>
        <v>2</v>
      </c>
      <c r="I20" s="45">
        <v>1.0588</v>
      </c>
      <c r="J20" s="46">
        <v>50</v>
      </c>
      <c r="K20" s="42">
        <v>0</v>
      </c>
      <c r="L20" s="38">
        <f t="shared" si="9"/>
        <v>50</v>
      </c>
      <c r="M20" s="44">
        <f t="shared" si="4"/>
        <v>14</v>
      </c>
      <c r="N20" s="48">
        <v>1.3888</v>
      </c>
    </row>
    <row r="21" spans="1:14" ht="13.5" customHeight="1">
      <c r="A21" s="40" t="s">
        <v>27</v>
      </c>
      <c r="B21" s="41">
        <v>0</v>
      </c>
      <c r="C21" s="42">
        <v>0</v>
      </c>
      <c r="D21" s="43">
        <f t="shared" si="7"/>
        <v>0</v>
      </c>
      <c r="E21" s="41">
        <v>0</v>
      </c>
      <c r="F21" s="42">
        <v>0</v>
      </c>
      <c r="G21" s="34">
        <f t="shared" si="8"/>
        <v>0</v>
      </c>
      <c r="H21" s="44">
        <f t="shared" si="2"/>
        <v>0</v>
      </c>
      <c r="I21" s="45">
        <v>0</v>
      </c>
      <c r="J21" s="46">
        <v>0</v>
      </c>
      <c r="K21" s="42">
        <v>0</v>
      </c>
      <c r="L21" s="38">
        <f t="shared" si="9"/>
        <v>0</v>
      </c>
      <c r="M21" s="44">
        <f t="shared" si="4"/>
        <v>0</v>
      </c>
      <c r="N21" s="48">
        <v>0</v>
      </c>
    </row>
    <row r="22" spans="1:14" ht="13.5" customHeight="1">
      <c r="A22" s="40" t="s">
        <v>28</v>
      </c>
      <c r="B22" s="46">
        <v>1646</v>
      </c>
      <c r="C22" s="42">
        <v>0</v>
      </c>
      <c r="D22" s="43">
        <f t="shared" si="7"/>
        <v>1646</v>
      </c>
      <c r="E22" s="46">
        <v>1121</v>
      </c>
      <c r="F22" s="42">
        <v>0</v>
      </c>
      <c r="G22" s="34">
        <f t="shared" si="8"/>
        <v>1121</v>
      </c>
      <c r="H22" s="44">
        <f t="shared" si="2"/>
        <v>-525</v>
      </c>
      <c r="I22" s="45">
        <f t="shared" si="5"/>
        <v>0.681044957472661</v>
      </c>
      <c r="J22" s="46">
        <v>1094</v>
      </c>
      <c r="K22" s="42">
        <v>0</v>
      </c>
      <c r="L22" s="38">
        <f t="shared" si="9"/>
        <v>1094</v>
      </c>
      <c r="M22" s="44">
        <f t="shared" si="4"/>
        <v>-27</v>
      </c>
      <c r="N22" s="48">
        <f t="shared" si="6"/>
        <v>0.975914362176628</v>
      </c>
    </row>
    <row r="23" spans="1:14" ht="13.5" customHeight="1">
      <c r="A23" s="49" t="s">
        <v>29</v>
      </c>
      <c r="B23" s="41">
        <v>1315</v>
      </c>
      <c r="C23" s="42">
        <v>0</v>
      </c>
      <c r="D23" s="43">
        <f t="shared" si="7"/>
        <v>1315</v>
      </c>
      <c r="E23" s="41">
        <v>645</v>
      </c>
      <c r="F23" s="42">
        <v>0</v>
      </c>
      <c r="G23" s="34">
        <f t="shared" si="8"/>
        <v>645</v>
      </c>
      <c r="H23" s="44">
        <f t="shared" si="2"/>
        <v>-670</v>
      </c>
      <c r="I23" s="45">
        <f t="shared" si="5"/>
        <v>0.49049429657794674</v>
      </c>
      <c r="J23" s="68">
        <v>643</v>
      </c>
      <c r="K23" s="42">
        <v>0</v>
      </c>
      <c r="L23" s="38">
        <f t="shared" si="9"/>
        <v>643</v>
      </c>
      <c r="M23" s="44">
        <f t="shared" si="4"/>
        <v>-2</v>
      </c>
      <c r="N23" s="48">
        <f t="shared" si="6"/>
        <v>0.9968992248062015</v>
      </c>
    </row>
    <row r="24" spans="1:14" ht="13.5" customHeight="1">
      <c r="A24" s="40" t="s">
        <v>30</v>
      </c>
      <c r="B24" s="41">
        <v>324</v>
      </c>
      <c r="C24" s="42">
        <v>0</v>
      </c>
      <c r="D24" s="43">
        <f t="shared" si="7"/>
        <v>324</v>
      </c>
      <c r="E24" s="41">
        <v>451</v>
      </c>
      <c r="F24" s="42">
        <v>0</v>
      </c>
      <c r="G24" s="34">
        <f t="shared" si="8"/>
        <v>451</v>
      </c>
      <c r="H24" s="44">
        <f t="shared" si="2"/>
        <v>127</v>
      </c>
      <c r="I24" s="45">
        <f t="shared" si="5"/>
        <v>1.3919753086419753</v>
      </c>
      <c r="J24" s="68">
        <v>451</v>
      </c>
      <c r="K24" s="42">
        <v>0</v>
      </c>
      <c r="L24" s="38">
        <f t="shared" si="9"/>
        <v>451</v>
      </c>
      <c r="M24" s="44">
        <f t="shared" si="4"/>
        <v>0</v>
      </c>
      <c r="N24" s="48">
        <f t="shared" si="6"/>
        <v>1</v>
      </c>
    </row>
    <row r="25" spans="1:14" ht="13.5" customHeight="1">
      <c r="A25" s="69" t="s">
        <v>31</v>
      </c>
      <c r="B25" s="46">
        <v>6062</v>
      </c>
      <c r="C25" s="42">
        <v>0</v>
      </c>
      <c r="D25" s="43">
        <f t="shared" si="7"/>
        <v>6062</v>
      </c>
      <c r="E25" s="46">
        <v>6306</v>
      </c>
      <c r="F25" s="42">
        <v>0</v>
      </c>
      <c r="G25" s="34">
        <f t="shared" si="8"/>
        <v>6306</v>
      </c>
      <c r="H25" s="44">
        <f t="shared" si="2"/>
        <v>244</v>
      </c>
      <c r="I25" s="45">
        <f t="shared" si="5"/>
        <v>1.0402507423292642</v>
      </c>
      <c r="J25" s="46">
        <v>6705</v>
      </c>
      <c r="K25" s="42">
        <v>0</v>
      </c>
      <c r="L25" s="38">
        <f t="shared" si="9"/>
        <v>6705</v>
      </c>
      <c r="M25" s="44">
        <f t="shared" si="4"/>
        <v>399</v>
      </c>
      <c r="N25" s="48">
        <f t="shared" si="6"/>
        <v>1.0632730732635585</v>
      </c>
    </row>
    <row r="26" spans="1:14" ht="13.5" customHeight="1">
      <c r="A26" s="49" t="s">
        <v>32</v>
      </c>
      <c r="B26" s="41">
        <v>4434</v>
      </c>
      <c r="C26" s="42">
        <v>0</v>
      </c>
      <c r="D26" s="43">
        <f t="shared" si="7"/>
        <v>4434</v>
      </c>
      <c r="E26" s="41">
        <v>4608</v>
      </c>
      <c r="F26" s="42">
        <v>0</v>
      </c>
      <c r="G26" s="34">
        <f t="shared" si="8"/>
        <v>4608</v>
      </c>
      <c r="H26" s="44">
        <f t="shared" si="2"/>
        <v>174</v>
      </c>
      <c r="I26" s="45">
        <f t="shared" si="5"/>
        <v>1.0392422192151556</v>
      </c>
      <c r="J26" s="68">
        <v>4900</v>
      </c>
      <c r="K26" s="70">
        <v>0</v>
      </c>
      <c r="L26" s="38">
        <f t="shared" si="9"/>
        <v>4900</v>
      </c>
      <c r="M26" s="44">
        <f t="shared" si="4"/>
        <v>292</v>
      </c>
      <c r="N26" s="48">
        <f t="shared" si="6"/>
        <v>1.0633680555555556</v>
      </c>
    </row>
    <row r="27" spans="1:14" ht="13.5" customHeight="1">
      <c r="A27" s="69" t="s">
        <v>33</v>
      </c>
      <c r="B27" s="41">
        <v>4410</v>
      </c>
      <c r="C27" s="42">
        <v>0</v>
      </c>
      <c r="D27" s="43">
        <f t="shared" si="7"/>
        <v>4410</v>
      </c>
      <c r="E27" s="41">
        <v>4586</v>
      </c>
      <c r="F27" s="42">
        <v>0</v>
      </c>
      <c r="G27" s="34">
        <f t="shared" si="8"/>
        <v>4586</v>
      </c>
      <c r="H27" s="44">
        <f t="shared" si="2"/>
        <v>176</v>
      </c>
      <c r="I27" s="45">
        <f t="shared" si="5"/>
        <v>1.0399092970521542</v>
      </c>
      <c r="J27" s="46">
        <v>4878</v>
      </c>
      <c r="K27" s="42">
        <v>0</v>
      </c>
      <c r="L27" s="38">
        <f t="shared" si="9"/>
        <v>4878</v>
      </c>
      <c r="M27" s="44">
        <f t="shared" si="4"/>
        <v>292</v>
      </c>
      <c r="N27" s="48">
        <f t="shared" si="6"/>
        <v>1.0636720453554296</v>
      </c>
    </row>
    <row r="28" spans="1:14" ht="13.5" customHeight="1">
      <c r="A28" s="49" t="s">
        <v>34</v>
      </c>
      <c r="B28" s="41">
        <v>24</v>
      </c>
      <c r="C28" s="42">
        <v>0</v>
      </c>
      <c r="D28" s="43">
        <f t="shared" si="7"/>
        <v>24</v>
      </c>
      <c r="E28" s="41">
        <v>22</v>
      </c>
      <c r="F28" s="42">
        <v>0</v>
      </c>
      <c r="G28" s="34">
        <f t="shared" si="8"/>
        <v>22</v>
      </c>
      <c r="H28" s="44">
        <f t="shared" si="2"/>
        <v>-2</v>
      </c>
      <c r="I28" s="45">
        <f t="shared" si="5"/>
        <v>0.9166666666666666</v>
      </c>
      <c r="J28" s="46">
        <v>22</v>
      </c>
      <c r="K28" s="42">
        <v>0</v>
      </c>
      <c r="L28" s="38">
        <f t="shared" si="9"/>
        <v>22</v>
      </c>
      <c r="M28" s="44">
        <f t="shared" si="4"/>
        <v>0</v>
      </c>
      <c r="N28" s="48">
        <f t="shared" si="6"/>
        <v>1</v>
      </c>
    </row>
    <row r="29" spans="1:14" ht="13.5" customHeight="1">
      <c r="A29" s="49" t="s">
        <v>35</v>
      </c>
      <c r="B29" s="41">
        <v>1628</v>
      </c>
      <c r="C29" s="42">
        <v>0</v>
      </c>
      <c r="D29" s="43">
        <f t="shared" si="7"/>
        <v>1628</v>
      </c>
      <c r="E29" s="41">
        <v>1698</v>
      </c>
      <c r="F29" s="42">
        <v>0</v>
      </c>
      <c r="G29" s="34">
        <f t="shared" si="8"/>
        <v>1698</v>
      </c>
      <c r="H29" s="44">
        <f t="shared" si="2"/>
        <v>70</v>
      </c>
      <c r="I29" s="45">
        <f t="shared" si="5"/>
        <v>1.042997542997543</v>
      </c>
      <c r="J29" s="46">
        <v>1805</v>
      </c>
      <c r="K29" s="42">
        <v>0</v>
      </c>
      <c r="L29" s="38">
        <f t="shared" si="9"/>
        <v>1805</v>
      </c>
      <c r="M29" s="44">
        <f t="shared" si="4"/>
        <v>107</v>
      </c>
      <c r="N29" s="48">
        <f t="shared" si="6"/>
        <v>1.06301531213192</v>
      </c>
    </row>
    <row r="30" spans="1:14" ht="13.5" customHeight="1">
      <c r="A30" s="69" t="s">
        <v>36</v>
      </c>
      <c r="B30" s="41">
        <v>0</v>
      </c>
      <c r="C30" s="42">
        <v>0</v>
      </c>
      <c r="D30" s="43">
        <f t="shared" si="7"/>
        <v>0</v>
      </c>
      <c r="E30" s="41">
        <v>0</v>
      </c>
      <c r="F30" s="42">
        <v>0</v>
      </c>
      <c r="G30" s="34">
        <f t="shared" si="8"/>
        <v>0</v>
      </c>
      <c r="H30" s="44">
        <f t="shared" si="2"/>
        <v>0</v>
      </c>
      <c r="I30" s="45">
        <v>0</v>
      </c>
      <c r="J30" s="46">
        <v>0</v>
      </c>
      <c r="K30" s="42">
        <v>0</v>
      </c>
      <c r="L30" s="38">
        <f t="shared" si="9"/>
        <v>0</v>
      </c>
      <c r="M30" s="44">
        <f t="shared" si="4"/>
        <v>0</v>
      </c>
      <c r="N30" s="48">
        <v>0</v>
      </c>
    </row>
    <row r="31" spans="1:14" ht="13.5" customHeight="1">
      <c r="A31" s="69" t="s">
        <v>37</v>
      </c>
      <c r="B31" s="41">
        <v>232</v>
      </c>
      <c r="C31" s="42">
        <v>0</v>
      </c>
      <c r="D31" s="43">
        <f t="shared" si="7"/>
        <v>232</v>
      </c>
      <c r="E31" s="41">
        <v>229</v>
      </c>
      <c r="F31" s="42">
        <v>0</v>
      </c>
      <c r="G31" s="34">
        <f t="shared" si="8"/>
        <v>229</v>
      </c>
      <c r="H31" s="44">
        <f t="shared" si="2"/>
        <v>-3</v>
      </c>
      <c r="I31" s="45">
        <f t="shared" si="5"/>
        <v>0.9870689655172413</v>
      </c>
      <c r="J31" s="46">
        <v>230</v>
      </c>
      <c r="K31" s="42">
        <v>0</v>
      </c>
      <c r="L31" s="38">
        <f t="shared" si="9"/>
        <v>230</v>
      </c>
      <c r="M31" s="44">
        <f t="shared" si="4"/>
        <v>1</v>
      </c>
      <c r="N31" s="48">
        <f t="shared" si="6"/>
        <v>1.0043668122270741</v>
      </c>
    </row>
    <row r="32" spans="1:14" ht="13.5" customHeight="1">
      <c r="A32" s="49" t="s">
        <v>38</v>
      </c>
      <c r="B32" s="41">
        <v>314</v>
      </c>
      <c r="C32" s="42">
        <v>0</v>
      </c>
      <c r="D32" s="43">
        <f t="shared" si="7"/>
        <v>314</v>
      </c>
      <c r="E32" s="41">
        <v>348</v>
      </c>
      <c r="F32" s="42">
        <v>0</v>
      </c>
      <c r="G32" s="34">
        <f t="shared" si="8"/>
        <v>348</v>
      </c>
      <c r="H32" s="44">
        <f t="shared" si="2"/>
        <v>34</v>
      </c>
      <c r="I32" s="45">
        <f t="shared" si="5"/>
        <v>1.10828025477707</v>
      </c>
      <c r="J32" s="68">
        <v>501</v>
      </c>
      <c r="K32" s="42">
        <v>0</v>
      </c>
      <c r="L32" s="38">
        <f t="shared" si="9"/>
        <v>501</v>
      </c>
      <c r="M32" s="44">
        <f t="shared" si="4"/>
        <v>153</v>
      </c>
      <c r="N32" s="48">
        <f t="shared" si="6"/>
        <v>1.4396551724137931</v>
      </c>
    </row>
    <row r="33" spans="1:14" ht="22.5" customHeight="1">
      <c r="A33" s="49" t="s">
        <v>39</v>
      </c>
      <c r="B33" s="41">
        <v>314</v>
      </c>
      <c r="C33" s="42">
        <v>0</v>
      </c>
      <c r="D33" s="43">
        <f t="shared" si="7"/>
        <v>314</v>
      </c>
      <c r="E33" s="41">
        <v>348</v>
      </c>
      <c r="F33" s="42">
        <v>0</v>
      </c>
      <c r="G33" s="34">
        <f t="shared" si="8"/>
        <v>348</v>
      </c>
      <c r="H33" s="44">
        <f t="shared" si="2"/>
        <v>34</v>
      </c>
      <c r="I33" s="45">
        <f t="shared" si="5"/>
        <v>1.10828025477707</v>
      </c>
      <c r="J33" s="68">
        <v>501</v>
      </c>
      <c r="K33" s="42">
        <v>0</v>
      </c>
      <c r="L33" s="38">
        <f t="shared" si="9"/>
        <v>501</v>
      </c>
      <c r="M33" s="44">
        <f t="shared" si="4"/>
        <v>153</v>
      </c>
      <c r="N33" s="48">
        <f t="shared" si="6"/>
        <v>1.4396551724137931</v>
      </c>
    </row>
    <row r="34" spans="1:14" ht="13.5" customHeight="1" thickBot="1">
      <c r="A34" s="71" t="s">
        <v>40</v>
      </c>
      <c r="B34" s="51">
        <v>0</v>
      </c>
      <c r="C34" s="52">
        <v>0</v>
      </c>
      <c r="D34" s="43">
        <f t="shared" si="7"/>
        <v>0</v>
      </c>
      <c r="E34" s="51">
        <v>0</v>
      </c>
      <c r="F34" s="52">
        <v>0</v>
      </c>
      <c r="G34" s="34">
        <f t="shared" si="8"/>
        <v>0</v>
      </c>
      <c r="H34" s="53">
        <f t="shared" si="2"/>
        <v>0</v>
      </c>
      <c r="I34" s="54">
        <v>0</v>
      </c>
      <c r="J34" s="72">
        <v>0</v>
      </c>
      <c r="K34" s="52">
        <v>0</v>
      </c>
      <c r="L34" s="38">
        <f t="shared" si="9"/>
        <v>0</v>
      </c>
      <c r="M34" s="53">
        <f t="shared" si="4"/>
        <v>0</v>
      </c>
      <c r="N34" s="56">
        <v>0</v>
      </c>
    </row>
    <row r="35" spans="1:14" ht="13.5" customHeight="1" thickBot="1">
      <c r="A35" s="57" t="s">
        <v>41</v>
      </c>
      <c r="B35" s="58">
        <f>SUM(B17+B19+B20+B21+B22+B25+B30+B31+B32+B34)</f>
        <v>11582</v>
      </c>
      <c r="C35" s="59">
        <f>SUM(C17+C19+C20+C21+C22+C25+C30+C31+C32+C34)</f>
        <v>0</v>
      </c>
      <c r="D35" s="60">
        <f>SUM(D17+D19+D20+D21+D22+D25+D30+D31+D32+D34)</f>
        <v>11582</v>
      </c>
      <c r="E35" s="58">
        <v>11843</v>
      </c>
      <c r="F35" s="59">
        <v>0</v>
      </c>
      <c r="G35" s="60">
        <v>11843</v>
      </c>
      <c r="H35" s="61">
        <f t="shared" si="2"/>
        <v>261</v>
      </c>
      <c r="I35" s="62">
        <f t="shared" si="5"/>
        <v>1.0225349680538767</v>
      </c>
      <c r="J35" s="63">
        <f>SUM(J17+J19+J20+J21+J22+J25+J30+J31+J32+J34)</f>
        <v>12000</v>
      </c>
      <c r="K35" s="59">
        <f>SUM(K17+K19+K20+K21+K22+K25+K30+K31+K32+K34)</f>
        <v>0</v>
      </c>
      <c r="L35" s="60">
        <f>SUM(L17+L19+L20+L21+L22+L25+L30+L31+L32+L34)</f>
        <v>12000</v>
      </c>
      <c r="M35" s="61">
        <f t="shared" si="4"/>
        <v>157</v>
      </c>
      <c r="N35" s="64">
        <f t="shared" si="6"/>
        <v>1.0132567761546905</v>
      </c>
    </row>
    <row r="36" spans="1:14" ht="13.5" customHeight="1" thickBot="1">
      <c r="A36" s="57" t="s">
        <v>42</v>
      </c>
      <c r="B36" s="301">
        <f>+D16-D35</f>
        <v>26</v>
      </c>
      <c r="C36" s="302"/>
      <c r="D36" s="303"/>
      <c r="E36" s="301">
        <v>30</v>
      </c>
      <c r="F36" s="302"/>
      <c r="G36" s="303">
        <v>-50784</v>
      </c>
      <c r="H36" s="73">
        <v>4</v>
      </c>
      <c r="I36" s="74"/>
      <c r="J36" s="301">
        <f>+L16-L35</f>
        <v>0</v>
      </c>
      <c r="K36" s="302"/>
      <c r="L36" s="302">
        <v>0</v>
      </c>
      <c r="M36" s="61"/>
      <c r="N36" s="64"/>
    </row>
    <row r="37" spans="1:16" ht="20.25" customHeight="1" thickBot="1">
      <c r="A37" s="75" t="s">
        <v>43</v>
      </c>
      <c r="B37" s="301"/>
      <c r="C37" s="302"/>
      <c r="D37" s="303"/>
      <c r="E37" s="301"/>
      <c r="F37" s="302"/>
      <c r="G37" s="303"/>
      <c r="H37"/>
      <c r="I37"/>
      <c r="J37"/>
      <c r="K37"/>
      <c r="L37"/>
      <c r="M37"/>
      <c r="N37"/>
      <c r="O37"/>
      <c r="P37"/>
    </row>
    <row r="38" spans="2:8" ht="14.25" customHeight="1" thickBot="1">
      <c r="B38" s="10"/>
      <c r="C38" s="10"/>
      <c r="D38" s="76"/>
      <c r="E38" s="10"/>
      <c r="F38" s="10"/>
      <c r="G38" s="10"/>
      <c r="H38" s="10"/>
    </row>
    <row r="39" spans="1:16" ht="12.75">
      <c r="A39" s="318" t="s">
        <v>44</v>
      </c>
      <c r="B39" s="319"/>
      <c r="C39" s="310" t="s">
        <v>45</v>
      </c>
      <c r="D39" s="318" t="s">
        <v>46</v>
      </c>
      <c r="E39" s="319"/>
      <c r="F39" s="319"/>
      <c r="G39" s="310" t="s">
        <v>45</v>
      </c>
      <c r="H39" s="304" t="s">
        <v>47</v>
      </c>
      <c r="I39" s="305"/>
      <c r="J39" s="305"/>
      <c r="K39" s="306"/>
      <c r="L39" s="310" t="s">
        <v>45</v>
      </c>
      <c r="O39"/>
      <c r="P39"/>
    </row>
    <row r="40" spans="1:16" ht="13.5" thickBot="1">
      <c r="A40" s="320"/>
      <c r="B40" s="321"/>
      <c r="C40" s="311"/>
      <c r="D40" s="320"/>
      <c r="E40" s="321"/>
      <c r="F40" s="321"/>
      <c r="G40" s="311"/>
      <c r="H40" s="307"/>
      <c r="I40" s="308"/>
      <c r="J40" s="308"/>
      <c r="K40" s="309"/>
      <c r="L40" s="311"/>
      <c r="O40"/>
      <c r="P40"/>
    </row>
    <row r="41" spans="1:16" ht="12.75">
      <c r="A41" s="312" t="s">
        <v>177</v>
      </c>
      <c r="B41" s="313"/>
      <c r="C41" s="77">
        <v>555</v>
      </c>
      <c r="D41" s="314" t="s">
        <v>178</v>
      </c>
      <c r="E41" s="315"/>
      <c r="F41" s="315"/>
      <c r="G41" s="78">
        <v>130</v>
      </c>
      <c r="H41" s="316" t="s">
        <v>179</v>
      </c>
      <c r="I41" s="317"/>
      <c r="J41" s="317"/>
      <c r="K41" s="317"/>
      <c r="L41" s="79">
        <v>520</v>
      </c>
      <c r="O41"/>
      <c r="P41"/>
    </row>
    <row r="42" spans="1:16" ht="12.75">
      <c r="A42" s="322"/>
      <c r="B42" s="323"/>
      <c r="C42" s="80"/>
      <c r="D42" s="314" t="s">
        <v>180</v>
      </c>
      <c r="E42" s="315"/>
      <c r="F42" s="315"/>
      <c r="G42" s="81">
        <v>49</v>
      </c>
      <c r="H42" s="316" t="s">
        <v>49</v>
      </c>
      <c r="I42" s="317"/>
      <c r="J42" s="317"/>
      <c r="K42" s="317"/>
      <c r="L42" s="79">
        <v>34</v>
      </c>
      <c r="O42"/>
      <c r="P42"/>
    </row>
    <row r="43" spans="1:16" ht="12.75">
      <c r="A43" s="322"/>
      <c r="B43" s="323"/>
      <c r="C43" s="80"/>
      <c r="D43" s="314" t="s">
        <v>181</v>
      </c>
      <c r="E43" s="315"/>
      <c r="F43" s="315"/>
      <c r="G43" s="81">
        <v>392</v>
      </c>
      <c r="H43" s="316"/>
      <c r="I43" s="317"/>
      <c r="J43" s="317"/>
      <c r="K43" s="317"/>
      <c r="L43" s="79"/>
      <c r="O43"/>
      <c r="P43"/>
    </row>
    <row r="44" spans="1:16" ht="12.75">
      <c r="A44" s="324"/>
      <c r="B44" s="325"/>
      <c r="C44" s="83"/>
      <c r="D44" s="324"/>
      <c r="E44" s="326"/>
      <c r="F44" s="325"/>
      <c r="G44" s="84"/>
      <c r="H44" s="327"/>
      <c r="I44" s="328"/>
      <c r="J44" s="328"/>
      <c r="K44" s="329"/>
      <c r="L44" s="79"/>
      <c r="O44"/>
      <c r="P44"/>
    </row>
    <row r="45" spans="1:16" ht="12.75">
      <c r="A45" s="324"/>
      <c r="B45" s="325"/>
      <c r="C45" s="83"/>
      <c r="D45" s="324"/>
      <c r="E45" s="326"/>
      <c r="F45" s="325"/>
      <c r="G45" s="84"/>
      <c r="H45" s="327"/>
      <c r="I45" s="328"/>
      <c r="J45" s="328"/>
      <c r="K45" s="329"/>
      <c r="L45" s="79"/>
      <c r="O45"/>
      <c r="P45"/>
    </row>
    <row r="46" spans="1:16" ht="12.75">
      <c r="A46" s="324"/>
      <c r="B46" s="325"/>
      <c r="C46" s="83"/>
      <c r="D46" s="324"/>
      <c r="E46" s="326"/>
      <c r="F46" s="325"/>
      <c r="G46" s="84"/>
      <c r="H46" s="327"/>
      <c r="I46" s="328"/>
      <c r="J46" s="328"/>
      <c r="K46" s="329"/>
      <c r="L46" s="79"/>
      <c r="O46"/>
      <c r="P46"/>
    </row>
    <row r="47" spans="1:16" ht="13.5" thickBot="1">
      <c r="A47" s="330"/>
      <c r="B47" s="331"/>
      <c r="C47" s="83"/>
      <c r="D47" s="332"/>
      <c r="E47" s="333"/>
      <c r="F47" s="333"/>
      <c r="G47" s="84"/>
      <c r="H47" s="316"/>
      <c r="I47" s="317"/>
      <c r="J47" s="317"/>
      <c r="K47" s="317"/>
      <c r="L47" s="79"/>
      <c r="O47"/>
      <c r="P47"/>
    </row>
    <row r="48" spans="1:16" ht="13.5" thickBot="1">
      <c r="A48" s="334"/>
      <c r="B48" s="335"/>
      <c r="C48" s="85">
        <f>SUM(C41:C47)</f>
        <v>555</v>
      </c>
      <c r="D48" s="336" t="s">
        <v>8</v>
      </c>
      <c r="E48" s="337"/>
      <c r="F48" s="337"/>
      <c r="G48" s="85">
        <v>571</v>
      </c>
      <c r="H48" s="338" t="s">
        <v>8</v>
      </c>
      <c r="I48" s="339"/>
      <c r="J48" s="339"/>
      <c r="K48" s="339"/>
      <c r="L48" s="85">
        <f>SUM(L41:L42)</f>
        <v>554</v>
      </c>
      <c r="M48" s="86"/>
      <c r="N48" s="86"/>
      <c r="O48"/>
      <c r="P48"/>
    </row>
    <row r="49" spans="1:16" s="1" customFormat="1" ht="13.5" customHeight="1" thickBot="1">
      <c r="A49" s="87"/>
      <c r="B49" s="8"/>
      <c r="C49" s="8"/>
      <c r="D49" s="8"/>
      <c r="E49" s="8"/>
      <c r="F49" s="8"/>
      <c r="G49" s="8"/>
      <c r="H49" s="9"/>
      <c r="I49" s="5"/>
      <c r="J49" s="5"/>
      <c r="K49" s="5"/>
      <c r="L49" s="5"/>
      <c r="M49" s="5"/>
      <c r="N49" s="5"/>
      <c r="O49" s="5"/>
      <c r="P49" s="5"/>
    </row>
    <row r="50" spans="1:16" ht="12.75">
      <c r="A50" s="318" t="s">
        <v>50</v>
      </c>
      <c r="B50" s="319"/>
      <c r="C50" s="310" t="s">
        <v>45</v>
      </c>
      <c r="D50" s="340" t="s">
        <v>51</v>
      </c>
      <c r="E50" s="319"/>
      <c r="F50" s="319"/>
      <c r="G50" s="341" t="s">
        <v>45</v>
      </c>
      <c r="H50" s="304" t="s">
        <v>52</v>
      </c>
      <c r="I50" s="305"/>
      <c r="J50" s="305"/>
      <c r="K50" s="306"/>
      <c r="L50" s="310" t="s">
        <v>45</v>
      </c>
      <c r="O50"/>
      <c r="P50"/>
    </row>
    <row r="51" spans="1:16" ht="13.5" thickBot="1">
      <c r="A51" s="320"/>
      <c r="B51" s="321"/>
      <c r="C51" s="311"/>
      <c r="D51" s="321"/>
      <c r="E51" s="321"/>
      <c r="F51" s="321"/>
      <c r="G51" s="342"/>
      <c r="H51" s="307"/>
      <c r="I51" s="308"/>
      <c r="J51" s="308"/>
      <c r="K51" s="309"/>
      <c r="L51" s="311"/>
      <c r="O51"/>
      <c r="P51"/>
    </row>
    <row r="52" spans="1:16" ht="12.75">
      <c r="A52" s="312" t="s">
        <v>182</v>
      </c>
      <c r="B52" s="343"/>
      <c r="C52" s="77">
        <v>231</v>
      </c>
      <c r="D52" s="442" t="s">
        <v>183</v>
      </c>
      <c r="E52" s="315"/>
      <c r="F52" s="315"/>
      <c r="G52" s="88">
        <v>367</v>
      </c>
      <c r="H52" s="346" t="s">
        <v>184</v>
      </c>
      <c r="I52" s="347"/>
      <c r="J52" s="347"/>
      <c r="K52" s="347"/>
      <c r="L52" s="193">
        <v>100</v>
      </c>
      <c r="O52"/>
      <c r="P52"/>
    </row>
    <row r="53" spans="1:16" ht="13.5" customHeight="1">
      <c r="A53" s="322" t="s">
        <v>183</v>
      </c>
      <c r="B53" s="348"/>
      <c r="C53" s="80">
        <v>595</v>
      </c>
      <c r="D53" s="355" t="s">
        <v>185</v>
      </c>
      <c r="E53" s="323"/>
      <c r="F53" s="323"/>
      <c r="G53" s="90">
        <v>125</v>
      </c>
      <c r="H53" s="349" t="s">
        <v>186</v>
      </c>
      <c r="I53" s="350"/>
      <c r="J53" s="350"/>
      <c r="K53" s="350"/>
      <c r="L53" s="91">
        <v>300</v>
      </c>
      <c r="O53"/>
      <c r="P53"/>
    </row>
    <row r="54" spans="1:16" ht="13.5" customHeight="1">
      <c r="A54" s="322" t="s">
        <v>185</v>
      </c>
      <c r="B54" s="351"/>
      <c r="C54" s="80">
        <v>489</v>
      </c>
      <c r="D54" s="355" t="s">
        <v>187</v>
      </c>
      <c r="E54" s="323"/>
      <c r="F54" s="323"/>
      <c r="G54" s="90">
        <v>67</v>
      </c>
      <c r="H54" s="327" t="s">
        <v>188</v>
      </c>
      <c r="I54" s="328"/>
      <c r="J54" s="328"/>
      <c r="K54" s="329"/>
      <c r="L54" s="91">
        <v>150</v>
      </c>
      <c r="O54"/>
      <c r="P54"/>
    </row>
    <row r="55" spans="1:16" ht="13.5" customHeight="1">
      <c r="A55" s="322"/>
      <c r="B55" s="351"/>
      <c r="C55" s="80"/>
      <c r="D55" s="355" t="s">
        <v>189</v>
      </c>
      <c r="E55" s="323"/>
      <c r="F55" s="323"/>
      <c r="G55" s="90">
        <v>86</v>
      </c>
      <c r="H55" s="327" t="s">
        <v>190</v>
      </c>
      <c r="I55" s="328"/>
      <c r="J55" s="328"/>
      <c r="K55" s="329"/>
      <c r="L55" s="91">
        <v>93</v>
      </c>
      <c r="O55"/>
      <c r="P55"/>
    </row>
    <row r="56" spans="1:16" ht="13.5" customHeight="1">
      <c r="A56" s="324"/>
      <c r="B56" s="326"/>
      <c r="C56" s="83"/>
      <c r="D56" s="354"/>
      <c r="E56" s="354"/>
      <c r="F56" s="355"/>
      <c r="G56" s="217"/>
      <c r="H56" s="327"/>
      <c r="I56" s="328"/>
      <c r="J56" s="328"/>
      <c r="K56" s="329"/>
      <c r="L56" s="95"/>
      <c r="O56"/>
      <c r="P56"/>
    </row>
    <row r="57" spans="1:16" ht="13.5" customHeight="1">
      <c r="A57" s="322"/>
      <c r="B57" s="351"/>
      <c r="C57" s="83"/>
      <c r="D57" s="354"/>
      <c r="E57" s="354"/>
      <c r="F57" s="355"/>
      <c r="G57" s="217"/>
      <c r="H57" s="327"/>
      <c r="I57" s="328"/>
      <c r="J57" s="328"/>
      <c r="K57" s="329"/>
      <c r="L57" s="95"/>
      <c r="O57"/>
      <c r="P57"/>
    </row>
    <row r="58" spans="1:16" ht="13.5" customHeight="1">
      <c r="A58" s="323"/>
      <c r="B58" s="351"/>
      <c r="C58" s="80"/>
      <c r="D58" s="355"/>
      <c r="E58" s="323"/>
      <c r="F58" s="323"/>
      <c r="G58" s="90"/>
      <c r="H58" s="327"/>
      <c r="I58" s="328"/>
      <c r="J58" s="328"/>
      <c r="K58" s="329"/>
      <c r="L58" s="91"/>
      <c r="O58"/>
      <c r="P58"/>
    </row>
    <row r="59" spans="1:16" ht="13.5" thickBot="1">
      <c r="A59" s="360"/>
      <c r="B59" s="361"/>
      <c r="C59" s="96"/>
      <c r="D59" s="443"/>
      <c r="E59" s="362"/>
      <c r="F59" s="362"/>
      <c r="G59" s="97"/>
      <c r="H59" s="447"/>
      <c r="I59" s="448"/>
      <c r="J59" s="448"/>
      <c r="K59" s="448"/>
      <c r="L59" s="250"/>
      <c r="O59"/>
      <c r="P59"/>
    </row>
    <row r="60" spans="1:16" ht="13.5" thickBot="1">
      <c r="A60" s="334" t="s">
        <v>8</v>
      </c>
      <c r="B60" s="365"/>
      <c r="C60" s="99">
        <f>SUM(C52:C59)</f>
        <v>1315</v>
      </c>
      <c r="D60" s="335" t="s">
        <v>8</v>
      </c>
      <c r="E60" s="367"/>
      <c r="F60" s="367"/>
      <c r="G60" s="99">
        <f>SUM(G52:G59)</f>
        <v>645</v>
      </c>
      <c r="H60" s="338" t="s">
        <v>8</v>
      </c>
      <c r="I60" s="339"/>
      <c r="J60" s="339"/>
      <c r="K60" s="339"/>
      <c r="L60" s="99">
        <f>SUM(L52:L59)</f>
        <v>643</v>
      </c>
      <c r="M60" s="86"/>
      <c r="N60" s="86"/>
      <c r="O60"/>
      <c r="P60"/>
    </row>
    <row r="61" spans="1:14" s="1" customFormat="1" ht="12.75">
      <c r="A61" s="100"/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</row>
    <row r="62" spans="1:14" s="1" customFormat="1" ht="13.5" thickBot="1">
      <c r="A62" s="100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200" t="s">
        <v>475</v>
      </c>
      <c r="M62" s="100"/>
      <c r="N62" s="100"/>
    </row>
    <row r="63" spans="1:14" s="1" customFormat="1" ht="26.25" customHeight="1" thickBot="1">
      <c r="A63" s="368" t="s">
        <v>469</v>
      </c>
      <c r="B63" s="369"/>
      <c r="C63" s="369"/>
      <c r="D63" s="369"/>
      <c r="E63" s="370"/>
      <c r="F63" s="371" t="s">
        <v>468</v>
      </c>
      <c r="G63" s="372"/>
      <c r="H63" s="372"/>
      <c r="I63" s="372"/>
      <c r="J63" s="372"/>
      <c r="K63" s="372"/>
      <c r="L63" s="373"/>
      <c r="M63" s="100"/>
      <c r="N63" s="100"/>
    </row>
    <row r="64" spans="1:14" s="1" customFormat="1" ht="14.25" customHeight="1" thickBot="1">
      <c r="A64" s="181" t="s">
        <v>97</v>
      </c>
      <c r="B64" s="182" t="s">
        <v>466</v>
      </c>
      <c r="C64" s="294" t="s">
        <v>98</v>
      </c>
      <c r="D64" s="294"/>
      <c r="E64" s="183" t="s">
        <v>467</v>
      </c>
      <c r="F64" s="295" t="s">
        <v>97</v>
      </c>
      <c r="G64" s="296"/>
      <c r="H64" s="182" t="s">
        <v>466</v>
      </c>
      <c r="I64" s="294" t="s">
        <v>98</v>
      </c>
      <c r="J64" s="294"/>
      <c r="K64" s="294"/>
      <c r="L64" s="184" t="s">
        <v>467</v>
      </c>
      <c r="M64" s="100"/>
      <c r="N64" s="100"/>
    </row>
    <row r="65" spans="1:14" s="1" customFormat="1" ht="12.75">
      <c r="A65" s="185" t="s">
        <v>473</v>
      </c>
      <c r="B65" s="179">
        <v>65</v>
      </c>
      <c r="C65" s="286" t="s">
        <v>482</v>
      </c>
      <c r="D65" s="286"/>
      <c r="E65" s="186">
        <v>0</v>
      </c>
      <c r="F65" s="284" t="s">
        <v>473</v>
      </c>
      <c r="G65" s="285"/>
      <c r="H65" s="179">
        <v>93</v>
      </c>
      <c r="I65" s="286" t="s">
        <v>482</v>
      </c>
      <c r="J65" s="285"/>
      <c r="K65" s="285"/>
      <c r="L65" s="186">
        <v>99</v>
      </c>
      <c r="M65" s="100"/>
      <c r="N65" s="100"/>
    </row>
    <row r="66" spans="1:14" s="1" customFormat="1" ht="12.75">
      <c r="A66" s="187" t="s">
        <v>471</v>
      </c>
      <c r="B66" s="180">
        <v>26</v>
      </c>
      <c r="C66" s="289" t="s">
        <v>472</v>
      </c>
      <c r="D66" s="289"/>
      <c r="E66" s="188">
        <v>0</v>
      </c>
      <c r="F66" s="291" t="s">
        <v>474</v>
      </c>
      <c r="G66" s="290"/>
      <c r="H66" s="180">
        <v>24</v>
      </c>
      <c r="I66" s="289"/>
      <c r="J66" s="290"/>
      <c r="K66" s="290"/>
      <c r="L66" s="188"/>
      <c r="M66" s="100"/>
      <c r="N66" s="100"/>
    </row>
    <row r="67" spans="1:14" s="1" customFormat="1" ht="12.75">
      <c r="A67" s="187" t="s">
        <v>472</v>
      </c>
      <c r="B67" s="180">
        <v>2</v>
      </c>
      <c r="C67" s="289"/>
      <c r="D67" s="289"/>
      <c r="E67" s="188"/>
      <c r="F67" s="289" t="s">
        <v>472</v>
      </c>
      <c r="G67" s="289"/>
      <c r="H67" s="180">
        <v>0</v>
      </c>
      <c r="I67" s="289"/>
      <c r="J67" s="290"/>
      <c r="K67" s="290"/>
      <c r="L67" s="188"/>
      <c r="M67" s="100"/>
      <c r="N67" s="100"/>
    </row>
    <row r="68" spans="1:14" s="1" customFormat="1" ht="13.5" thickBot="1">
      <c r="A68" s="196"/>
      <c r="B68" s="195"/>
      <c r="C68" s="297"/>
      <c r="D68" s="297"/>
      <c r="E68" s="197"/>
      <c r="F68" s="423"/>
      <c r="G68" s="424"/>
      <c r="H68" s="195"/>
      <c r="I68" s="297"/>
      <c r="J68" s="424"/>
      <c r="K68" s="424"/>
      <c r="L68" s="197"/>
      <c r="M68" s="100"/>
      <c r="N68" s="100"/>
    </row>
    <row r="69" spans="1:14" s="1" customFormat="1" ht="13.5" thickBot="1">
      <c r="A69" s="241" t="s">
        <v>8</v>
      </c>
      <c r="B69" s="242">
        <f>SUM(B65:B68)</f>
        <v>93</v>
      </c>
      <c r="C69" s="283" t="s">
        <v>8</v>
      </c>
      <c r="D69" s="283"/>
      <c r="E69" s="199">
        <f>SUM(E65:E68)</f>
        <v>0</v>
      </c>
      <c r="F69" s="444" t="s">
        <v>8</v>
      </c>
      <c r="G69" s="428"/>
      <c r="H69" s="194">
        <f>SUM(H65:H68)</f>
        <v>117</v>
      </c>
      <c r="I69" s="283" t="s">
        <v>8</v>
      </c>
      <c r="J69" s="428"/>
      <c r="K69" s="428"/>
      <c r="L69" s="199">
        <f>SUM(L65:L68)</f>
        <v>99</v>
      </c>
      <c r="M69" s="100"/>
      <c r="N69" s="100"/>
    </row>
    <row r="70" spans="1:14" s="1" customFormat="1" ht="13.5" thickBot="1">
      <c r="A70" s="243" t="s">
        <v>487</v>
      </c>
      <c r="B70" s="244">
        <f>B69-E69</f>
        <v>93</v>
      </c>
      <c r="C70" s="100"/>
      <c r="D70" s="100"/>
      <c r="E70" s="100"/>
      <c r="F70" s="287" t="s">
        <v>487</v>
      </c>
      <c r="G70" s="288"/>
      <c r="H70" s="245">
        <f>H69-L69</f>
        <v>18</v>
      </c>
      <c r="I70" s="100"/>
      <c r="J70" s="100"/>
      <c r="K70" s="100"/>
      <c r="L70" s="100"/>
      <c r="M70" s="100"/>
      <c r="N70" s="100"/>
    </row>
    <row r="73" spans="1:14" s="1" customFormat="1" ht="13.5" thickBot="1">
      <c r="A73" s="100"/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</row>
    <row r="74" spans="1:16" ht="12.75">
      <c r="A74" s="387" t="s">
        <v>87</v>
      </c>
      <c r="B74" s="389" t="s">
        <v>88</v>
      </c>
      <c r="C74" s="436" t="s">
        <v>478</v>
      </c>
      <c r="D74" s="437"/>
      <c r="E74" s="437"/>
      <c r="F74" s="437"/>
      <c r="G74" s="437"/>
      <c r="H74" s="437"/>
      <c r="I74" s="438"/>
      <c r="J74" s="416" t="s">
        <v>89</v>
      </c>
      <c r="K74" s="214"/>
      <c r="L74" s="432" t="s">
        <v>61</v>
      </c>
      <c r="M74" s="433"/>
      <c r="N74" s="358">
        <v>2003</v>
      </c>
      <c r="O74" s="421">
        <v>2004</v>
      </c>
      <c r="P74"/>
    </row>
    <row r="75" spans="1:16" ht="13.5" thickBot="1">
      <c r="A75" s="388"/>
      <c r="B75" s="390"/>
      <c r="C75" s="419" t="s">
        <v>90</v>
      </c>
      <c r="D75" s="439" t="s">
        <v>91</v>
      </c>
      <c r="E75" s="440"/>
      <c r="F75" s="440"/>
      <c r="G75" s="440"/>
      <c r="H75" s="440"/>
      <c r="I75" s="441"/>
      <c r="J75" s="417"/>
      <c r="K75" s="215"/>
      <c r="L75" s="434"/>
      <c r="M75" s="435"/>
      <c r="N75" s="359"/>
      <c r="O75" s="422"/>
      <c r="P75"/>
    </row>
    <row r="76" spans="1:16" ht="13.5" thickBot="1">
      <c r="A76" s="320"/>
      <c r="B76" s="391"/>
      <c r="C76" s="420"/>
      <c r="D76" s="131">
        <v>1</v>
      </c>
      <c r="E76" s="131">
        <v>2</v>
      </c>
      <c r="F76" s="131">
        <v>3</v>
      </c>
      <c r="G76" s="131">
        <v>4</v>
      </c>
      <c r="H76" s="131">
        <v>5</v>
      </c>
      <c r="I76" s="211">
        <v>6</v>
      </c>
      <c r="J76" s="418"/>
      <c r="K76" s="216"/>
      <c r="L76" s="212" t="s">
        <v>62</v>
      </c>
      <c r="M76" s="213"/>
      <c r="N76" s="201">
        <v>0</v>
      </c>
      <c r="O76" s="202">
        <v>0</v>
      </c>
      <c r="P76"/>
    </row>
    <row r="77" spans="1:16" ht="13.5" thickBot="1">
      <c r="A77" s="132">
        <v>13609</v>
      </c>
      <c r="B77" s="133">
        <v>3123</v>
      </c>
      <c r="C77" s="207">
        <f>SUM(D77:I77)</f>
        <v>501</v>
      </c>
      <c r="D77" s="209">
        <v>111</v>
      </c>
      <c r="E77" s="209">
        <v>290</v>
      </c>
      <c r="F77" s="209">
        <v>9</v>
      </c>
      <c r="G77" s="209">
        <v>0</v>
      </c>
      <c r="H77" s="207">
        <v>91</v>
      </c>
      <c r="I77" s="255">
        <v>0</v>
      </c>
      <c r="J77" s="134">
        <f>SUM(A77-B77-C77)</f>
        <v>9985</v>
      </c>
      <c r="K77" s="216"/>
      <c r="L77" s="412" t="s">
        <v>63</v>
      </c>
      <c r="M77" s="413"/>
      <c r="N77" s="103">
        <v>0</v>
      </c>
      <c r="O77" s="104">
        <v>0</v>
      </c>
      <c r="P77"/>
    </row>
    <row r="78" spans="1:15" s="1" customFormat="1" ht="13.5" thickBot="1">
      <c r="A78" s="101"/>
      <c r="B78" s="102"/>
      <c r="C78" s="102"/>
      <c r="D78" s="102"/>
      <c r="E78" s="2"/>
      <c r="F78" s="7"/>
      <c r="G78" s="7"/>
      <c r="H78" s="101"/>
      <c r="I78" s="102"/>
      <c r="J78" s="102"/>
      <c r="K78" s="102"/>
      <c r="L78" s="414" t="s">
        <v>479</v>
      </c>
      <c r="M78" s="415"/>
      <c r="N78" s="203">
        <v>0</v>
      </c>
      <c r="O78" s="204">
        <v>0</v>
      </c>
    </row>
    <row r="79" spans="1:12" s="1" customFormat="1" ht="13.5" thickBot="1">
      <c r="A79" s="101"/>
      <c r="B79" s="102"/>
      <c r="C79" s="102"/>
      <c r="D79" s="102"/>
      <c r="E79" s="2"/>
      <c r="F79" s="7"/>
      <c r="G79" s="7"/>
      <c r="H79" s="101"/>
      <c r="I79" s="102"/>
      <c r="J79" s="102"/>
      <c r="K79" s="102"/>
      <c r="L79" s="2"/>
    </row>
    <row r="80" spans="1:12" s="1" customFormat="1" ht="12.75">
      <c r="A80" s="404" t="s">
        <v>222</v>
      </c>
      <c r="B80" s="406" t="s">
        <v>92</v>
      </c>
      <c r="C80" s="408" t="s">
        <v>93</v>
      </c>
      <c r="D80" s="409"/>
      <c r="E80" s="409"/>
      <c r="F80" s="400"/>
      <c r="G80" s="410" t="s">
        <v>94</v>
      </c>
      <c r="H80" s="392" t="s">
        <v>95</v>
      </c>
      <c r="I80" s="298" t="s">
        <v>224</v>
      </c>
      <c r="J80" s="356"/>
      <c r="K80" s="356"/>
      <c r="L80" s="357"/>
    </row>
    <row r="81" spans="1:12" s="1" customFormat="1" ht="18.75" thickBot="1">
      <c r="A81" s="405"/>
      <c r="B81" s="407"/>
      <c r="C81" s="135" t="s">
        <v>96</v>
      </c>
      <c r="D81" s="136" t="s">
        <v>97</v>
      </c>
      <c r="E81" s="136" t="s">
        <v>98</v>
      </c>
      <c r="F81" s="137" t="s">
        <v>99</v>
      </c>
      <c r="G81" s="411"/>
      <c r="H81" s="393"/>
      <c r="I81" s="170" t="s">
        <v>100</v>
      </c>
      <c r="J81" s="136" t="s">
        <v>97</v>
      </c>
      <c r="K81" s="136" t="s">
        <v>98</v>
      </c>
      <c r="L81" s="137" t="s">
        <v>225</v>
      </c>
    </row>
    <row r="82" spans="1:12" s="1" customFormat="1" ht="12.75">
      <c r="A82" s="138" t="s">
        <v>101</v>
      </c>
      <c r="B82" s="139">
        <v>922</v>
      </c>
      <c r="C82" s="140" t="s">
        <v>102</v>
      </c>
      <c r="D82" s="141" t="s">
        <v>102</v>
      </c>
      <c r="E82" s="141" t="s">
        <v>102</v>
      </c>
      <c r="F82" s="142" t="s">
        <v>102</v>
      </c>
      <c r="G82" s="143">
        <v>595</v>
      </c>
      <c r="H82" s="144" t="s">
        <v>102</v>
      </c>
      <c r="I82" s="141" t="s">
        <v>102</v>
      </c>
      <c r="J82" s="141" t="s">
        <v>102</v>
      </c>
      <c r="K82" s="141" t="s">
        <v>102</v>
      </c>
      <c r="L82" s="142" t="s">
        <v>102</v>
      </c>
    </row>
    <row r="83" spans="1:12" s="1" customFormat="1" ht="12.75">
      <c r="A83" s="145" t="s">
        <v>103</v>
      </c>
      <c r="B83" s="146">
        <v>0</v>
      </c>
      <c r="C83" s="147">
        <v>109</v>
      </c>
      <c r="D83" s="148">
        <v>0</v>
      </c>
      <c r="E83" s="148">
        <v>72</v>
      </c>
      <c r="F83" s="149">
        <v>37</v>
      </c>
      <c r="G83" s="150">
        <v>0</v>
      </c>
      <c r="H83" s="151">
        <f>+G83-F83</f>
        <v>-37</v>
      </c>
      <c r="I83" s="148">
        <v>37</v>
      </c>
      <c r="J83" s="148">
        <v>6</v>
      </c>
      <c r="K83" s="148">
        <v>0</v>
      </c>
      <c r="L83" s="149">
        <f>+I83+J83-K83</f>
        <v>43</v>
      </c>
    </row>
    <row r="84" spans="1:12" s="1" customFormat="1" ht="12.75">
      <c r="A84" s="145" t="s">
        <v>104</v>
      </c>
      <c r="B84" s="146">
        <v>0</v>
      </c>
      <c r="C84" s="147">
        <v>65</v>
      </c>
      <c r="D84" s="148">
        <v>28</v>
      </c>
      <c r="E84" s="148">
        <v>0</v>
      </c>
      <c r="F84" s="149">
        <v>93</v>
      </c>
      <c r="G84" s="150">
        <v>0</v>
      </c>
      <c r="H84" s="151">
        <f>+G84-F84</f>
        <v>-93</v>
      </c>
      <c r="I84" s="148">
        <v>93</v>
      </c>
      <c r="J84" s="148">
        <v>24</v>
      </c>
      <c r="K84" s="148">
        <v>99</v>
      </c>
      <c r="L84" s="149">
        <f>+I84+J84-K84</f>
        <v>18</v>
      </c>
    </row>
    <row r="85" spans="1:12" s="1" customFormat="1" ht="12.75">
      <c r="A85" s="145" t="s">
        <v>223</v>
      </c>
      <c r="B85" s="146">
        <v>0</v>
      </c>
      <c r="C85" s="147">
        <v>7</v>
      </c>
      <c r="D85" s="148">
        <v>644</v>
      </c>
      <c r="E85" s="148">
        <v>601</v>
      </c>
      <c r="F85" s="149">
        <v>50</v>
      </c>
      <c r="G85" s="150">
        <v>0</v>
      </c>
      <c r="H85" s="151">
        <f>+G85-F85</f>
        <v>-50</v>
      </c>
      <c r="I85" s="261">
        <v>50</v>
      </c>
      <c r="J85" s="261">
        <v>600</v>
      </c>
      <c r="K85" s="261">
        <v>554</v>
      </c>
      <c r="L85" s="262">
        <f>+I85+J85-K85</f>
        <v>96</v>
      </c>
    </row>
    <row r="86" spans="1:12" s="1" customFormat="1" ht="12.75">
      <c r="A86" s="145" t="s">
        <v>105</v>
      </c>
      <c r="B86" s="146">
        <v>922</v>
      </c>
      <c r="C86" s="171" t="s">
        <v>102</v>
      </c>
      <c r="D86" s="141" t="s">
        <v>102</v>
      </c>
      <c r="E86" s="172" t="s">
        <v>102</v>
      </c>
      <c r="F86" s="173" t="s">
        <v>102</v>
      </c>
      <c r="G86" s="150">
        <v>595</v>
      </c>
      <c r="H86" s="171" t="s">
        <v>102</v>
      </c>
      <c r="I86" s="141" t="s">
        <v>102</v>
      </c>
      <c r="J86" s="172" t="s">
        <v>102</v>
      </c>
      <c r="K86" s="173" t="s">
        <v>102</v>
      </c>
      <c r="L86" s="174">
        <v>0</v>
      </c>
    </row>
    <row r="87" spans="1:12" s="1" customFormat="1" ht="13.5" thickBot="1">
      <c r="A87" s="154" t="s">
        <v>106</v>
      </c>
      <c r="B87" s="155">
        <v>80</v>
      </c>
      <c r="C87" s="156">
        <v>122</v>
      </c>
      <c r="D87" s="157">
        <v>92</v>
      </c>
      <c r="E87" s="157">
        <v>60</v>
      </c>
      <c r="F87" s="158">
        <v>154</v>
      </c>
      <c r="G87" s="159">
        <v>111</v>
      </c>
      <c r="H87" s="160">
        <f>+G87-F87</f>
        <v>-43</v>
      </c>
      <c r="I87" s="157">
        <v>154</v>
      </c>
      <c r="J87" s="157">
        <v>98</v>
      </c>
      <c r="K87" s="157">
        <v>100</v>
      </c>
      <c r="L87" s="158">
        <f>+I87+J87-K87</f>
        <v>152</v>
      </c>
    </row>
    <row r="88" spans="1:14" s="1" customFormat="1" ht="12.75">
      <c r="A88" s="100"/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</row>
    <row r="89" spans="1:14" s="1" customFormat="1" ht="13.5" thickBot="1">
      <c r="A89" s="100"/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</row>
    <row r="90" spans="1:12" ht="12.75">
      <c r="A90" s="401" t="s">
        <v>107</v>
      </c>
      <c r="B90" s="341" t="s">
        <v>8</v>
      </c>
      <c r="C90" s="341" t="s">
        <v>108</v>
      </c>
      <c r="D90" s="383"/>
      <c r="E90" s="383"/>
      <c r="F90" s="383"/>
      <c r="G90" s="383"/>
      <c r="H90" s="384"/>
      <c r="I90" s="105"/>
      <c r="J90" s="374" t="s">
        <v>64</v>
      </c>
      <c r="K90" s="319"/>
      <c r="L90" s="375"/>
    </row>
    <row r="91" spans="1:12" ht="13.5" thickBot="1">
      <c r="A91" s="402"/>
      <c r="B91" s="403"/>
      <c r="C91" s="161" t="s">
        <v>109</v>
      </c>
      <c r="D91" s="162" t="s">
        <v>110</v>
      </c>
      <c r="E91" s="162" t="s">
        <v>111</v>
      </c>
      <c r="F91" s="162" t="s">
        <v>112</v>
      </c>
      <c r="G91" s="163" t="s">
        <v>113</v>
      </c>
      <c r="H91" s="164" t="s">
        <v>90</v>
      </c>
      <c r="I91" s="105"/>
      <c r="J91" s="106"/>
      <c r="K91" s="107" t="s">
        <v>65</v>
      </c>
      <c r="L91" s="108" t="s">
        <v>66</v>
      </c>
    </row>
    <row r="92" spans="1:12" ht="12.75">
      <c r="A92" s="165" t="s">
        <v>114</v>
      </c>
      <c r="B92" s="146">
        <v>0</v>
      </c>
      <c r="C92" s="148">
        <v>0</v>
      </c>
      <c r="D92" s="148"/>
      <c r="E92" s="148"/>
      <c r="F92" s="148"/>
      <c r="G92" s="146"/>
      <c r="H92" s="149">
        <f>SUM(C92:G92)</f>
        <v>0</v>
      </c>
      <c r="I92" s="105"/>
      <c r="J92" s="109">
        <v>2004</v>
      </c>
      <c r="K92" s="110">
        <v>4510</v>
      </c>
      <c r="L92" s="111">
        <f>+G27</f>
        <v>4586</v>
      </c>
    </row>
    <row r="93" spans="1:12" ht="13.5" thickBot="1">
      <c r="A93" s="166" t="s">
        <v>115</v>
      </c>
      <c r="B93" s="155">
        <v>0</v>
      </c>
      <c r="C93" s="157">
        <v>0</v>
      </c>
      <c r="D93" s="157"/>
      <c r="E93" s="157"/>
      <c r="F93" s="157"/>
      <c r="G93" s="155"/>
      <c r="H93" s="158">
        <f>SUM(C93:G93)</f>
        <v>0</v>
      </c>
      <c r="I93" s="105"/>
      <c r="J93" s="112">
        <v>2005</v>
      </c>
      <c r="K93" s="113">
        <f>+L27</f>
        <v>4878</v>
      </c>
      <c r="L93" s="114"/>
    </row>
    <row r="94" ht="12.75" customHeight="1"/>
    <row r="95" ht="13.5" thickBot="1"/>
    <row r="96" spans="1:10" ht="21" customHeight="1">
      <c r="A96" s="376" t="s">
        <v>67</v>
      </c>
      <c r="B96" s="378" t="s">
        <v>68</v>
      </c>
      <c r="C96" s="379"/>
      <c r="D96" s="380"/>
      <c r="E96" s="378" t="s">
        <v>69</v>
      </c>
      <c r="F96" s="379"/>
      <c r="G96" s="381"/>
      <c r="H96" s="382" t="s">
        <v>70</v>
      </c>
      <c r="I96" s="379"/>
      <c r="J96" s="381"/>
    </row>
    <row r="97" spans="1:10" ht="12.75">
      <c r="A97" s="377"/>
      <c r="B97" s="115">
        <v>2003</v>
      </c>
      <c r="C97" s="115">
        <v>2004</v>
      </c>
      <c r="D97" s="115" t="s">
        <v>71</v>
      </c>
      <c r="E97" s="115">
        <v>2003</v>
      </c>
      <c r="F97" s="115">
        <v>2004</v>
      </c>
      <c r="G97" s="116" t="s">
        <v>71</v>
      </c>
      <c r="H97" s="117">
        <v>2003</v>
      </c>
      <c r="I97" s="115">
        <v>2004</v>
      </c>
      <c r="J97" s="116" t="s">
        <v>71</v>
      </c>
    </row>
    <row r="98" spans="1:10" ht="18.75">
      <c r="A98" s="118" t="s">
        <v>72</v>
      </c>
      <c r="B98" s="119">
        <v>3</v>
      </c>
      <c r="C98" s="119">
        <v>3</v>
      </c>
      <c r="D98" s="119">
        <f>+C98-B98</f>
        <v>0</v>
      </c>
      <c r="E98" s="119">
        <v>3</v>
      </c>
      <c r="F98" s="119">
        <v>3</v>
      </c>
      <c r="G98" s="120">
        <f>+F98-E98</f>
        <v>0</v>
      </c>
      <c r="H98" s="121">
        <v>18042</v>
      </c>
      <c r="I98" s="122">
        <v>19916</v>
      </c>
      <c r="J98" s="123">
        <f>+I98-H98</f>
        <v>1874</v>
      </c>
    </row>
    <row r="99" spans="1:10" ht="12.75">
      <c r="A99" s="118" t="s">
        <v>141</v>
      </c>
      <c r="B99" s="119">
        <v>6.7</v>
      </c>
      <c r="C99" s="119">
        <v>6.7</v>
      </c>
      <c r="D99" s="119">
        <f aca="true" t="shared" si="10" ref="D99:D108">+C99-B99</f>
        <v>0</v>
      </c>
      <c r="E99" s="119">
        <v>6.7</v>
      </c>
      <c r="F99" s="119">
        <v>6.7</v>
      </c>
      <c r="G99" s="120">
        <f aca="true" t="shared" si="11" ref="G99:G108">+F99-E99</f>
        <v>0</v>
      </c>
      <c r="H99" s="121">
        <v>16787</v>
      </c>
      <c r="I99" s="124">
        <v>16731</v>
      </c>
      <c r="J99" s="123">
        <f aca="true" t="shared" si="12" ref="J99:J108">+I99-H99</f>
        <v>-56</v>
      </c>
    </row>
    <row r="100" spans="1:10" ht="12.75">
      <c r="A100" s="118" t="s">
        <v>74</v>
      </c>
      <c r="B100" s="119">
        <v>2</v>
      </c>
      <c r="C100" s="119">
        <v>1</v>
      </c>
      <c r="D100" s="119">
        <f t="shared" si="10"/>
        <v>-1</v>
      </c>
      <c r="E100" s="119">
        <v>2</v>
      </c>
      <c r="F100" s="119">
        <v>1</v>
      </c>
      <c r="G100" s="120">
        <f t="shared" si="11"/>
        <v>-1</v>
      </c>
      <c r="H100" s="121">
        <v>12079</v>
      </c>
      <c r="I100" s="124">
        <v>13437</v>
      </c>
      <c r="J100" s="123">
        <f t="shared" si="12"/>
        <v>1358</v>
      </c>
    </row>
    <row r="101" spans="1:10" ht="12.75">
      <c r="A101" s="118" t="s">
        <v>75</v>
      </c>
      <c r="B101" s="119">
        <v>4</v>
      </c>
      <c r="C101" s="119">
        <v>0</v>
      </c>
      <c r="D101" s="119">
        <f t="shared" si="10"/>
        <v>-4</v>
      </c>
      <c r="E101" s="119">
        <v>4</v>
      </c>
      <c r="F101" s="119">
        <v>0</v>
      </c>
      <c r="G101" s="120">
        <f t="shared" si="11"/>
        <v>-4</v>
      </c>
      <c r="H101" s="121">
        <v>10896</v>
      </c>
      <c r="I101" s="124">
        <v>0</v>
      </c>
      <c r="J101" s="123">
        <f t="shared" si="12"/>
        <v>-10896</v>
      </c>
    </row>
    <row r="102" spans="1:10" ht="12.75">
      <c r="A102" s="118" t="s">
        <v>142</v>
      </c>
      <c r="B102" s="119">
        <v>0</v>
      </c>
      <c r="C102" s="119">
        <v>0</v>
      </c>
      <c r="D102" s="119">
        <f t="shared" si="10"/>
        <v>0</v>
      </c>
      <c r="E102" s="119">
        <v>0</v>
      </c>
      <c r="F102" s="119">
        <v>0</v>
      </c>
      <c r="G102" s="120">
        <f t="shared" si="11"/>
        <v>0</v>
      </c>
      <c r="H102" s="121">
        <v>0</v>
      </c>
      <c r="I102" s="124">
        <v>0</v>
      </c>
      <c r="J102" s="123">
        <f t="shared" si="12"/>
        <v>0</v>
      </c>
    </row>
    <row r="103" spans="1:10" ht="12.75">
      <c r="A103" s="118" t="s">
        <v>77</v>
      </c>
      <c r="B103" s="119">
        <v>0</v>
      </c>
      <c r="C103" s="119">
        <v>0</v>
      </c>
      <c r="D103" s="119">
        <f t="shared" si="10"/>
        <v>0</v>
      </c>
      <c r="E103" s="119">
        <v>0</v>
      </c>
      <c r="F103" s="119">
        <v>0</v>
      </c>
      <c r="G103" s="120">
        <f t="shared" si="11"/>
        <v>0</v>
      </c>
      <c r="H103" s="121">
        <v>0</v>
      </c>
      <c r="I103" s="124">
        <v>0</v>
      </c>
      <c r="J103" s="123">
        <f t="shared" si="12"/>
        <v>0</v>
      </c>
    </row>
    <row r="104" spans="1:10" ht="12.75">
      <c r="A104" s="118" t="s">
        <v>78</v>
      </c>
      <c r="B104" s="119">
        <v>0</v>
      </c>
      <c r="C104" s="119">
        <v>0</v>
      </c>
      <c r="D104" s="119">
        <f t="shared" si="10"/>
        <v>0</v>
      </c>
      <c r="E104" s="119">
        <v>0</v>
      </c>
      <c r="F104" s="119">
        <v>0</v>
      </c>
      <c r="G104" s="120">
        <f t="shared" si="11"/>
        <v>0</v>
      </c>
      <c r="H104" s="121">
        <v>0</v>
      </c>
      <c r="I104" s="124">
        <v>0</v>
      </c>
      <c r="J104" s="123">
        <f t="shared" si="12"/>
        <v>0</v>
      </c>
    </row>
    <row r="105" spans="1:10" ht="12.75">
      <c r="A105" s="118" t="s">
        <v>79</v>
      </c>
      <c r="B105" s="119">
        <v>1.9</v>
      </c>
      <c r="C105" s="119">
        <v>6.7</v>
      </c>
      <c r="D105" s="119">
        <f t="shared" si="10"/>
        <v>4.800000000000001</v>
      </c>
      <c r="E105" s="119">
        <v>1.9</v>
      </c>
      <c r="F105" s="119">
        <v>6.7</v>
      </c>
      <c r="G105" s="120">
        <f t="shared" si="11"/>
        <v>4.800000000000001</v>
      </c>
      <c r="H105" s="121">
        <v>9693</v>
      </c>
      <c r="I105" s="124">
        <v>11416</v>
      </c>
      <c r="J105" s="123">
        <f t="shared" si="12"/>
        <v>1723</v>
      </c>
    </row>
    <row r="106" spans="1:10" ht="12.75">
      <c r="A106" s="118" t="s">
        <v>80</v>
      </c>
      <c r="B106" s="119">
        <v>1</v>
      </c>
      <c r="C106" s="119">
        <v>1</v>
      </c>
      <c r="D106" s="119">
        <f t="shared" si="10"/>
        <v>0</v>
      </c>
      <c r="E106" s="119">
        <v>1</v>
      </c>
      <c r="F106" s="119">
        <v>1</v>
      </c>
      <c r="G106" s="120">
        <f t="shared" si="11"/>
        <v>0</v>
      </c>
      <c r="H106" s="121">
        <v>13842</v>
      </c>
      <c r="I106" s="124">
        <v>15085</v>
      </c>
      <c r="J106" s="123">
        <f t="shared" si="12"/>
        <v>1243</v>
      </c>
    </row>
    <row r="107" spans="1:10" ht="12.75">
      <c r="A107" s="118" t="s">
        <v>81</v>
      </c>
      <c r="B107" s="119">
        <v>9</v>
      </c>
      <c r="C107" s="119">
        <v>9.4</v>
      </c>
      <c r="D107" s="119">
        <f t="shared" si="10"/>
        <v>0.40000000000000036</v>
      </c>
      <c r="E107" s="119">
        <v>9</v>
      </c>
      <c r="F107" s="119">
        <v>9.4</v>
      </c>
      <c r="G107" s="120">
        <f t="shared" si="11"/>
        <v>0.40000000000000036</v>
      </c>
      <c r="H107" s="121">
        <v>10967</v>
      </c>
      <c r="I107" s="124">
        <v>10838</v>
      </c>
      <c r="J107" s="123">
        <f t="shared" si="12"/>
        <v>-129</v>
      </c>
    </row>
    <row r="108" spans="1:10" ht="13.5" thickBot="1">
      <c r="A108" s="125" t="s">
        <v>8</v>
      </c>
      <c r="B108" s="126">
        <v>27.6</v>
      </c>
      <c r="C108" s="126">
        <v>27.8</v>
      </c>
      <c r="D108" s="126">
        <f t="shared" si="10"/>
        <v>0.1999999999999993</v>
      </c>
      <c r="E108" s="126">
        <v>27.6</v>
      </c>
      <c r="F108" s="126">
        <v>27.8</v>
      </c>
      <c r="G108" s="127">
        <f t="shared" si="11"/>
        <v>0.1999999999999993</v>
      </c>
      <c r="H108" s="128">
        <v>13236</v>
      </c>
      <c r="I108" s="129">
        <v>13646</v>
      </c>
      <c r="J108" s="130">
        <f t="shared" si="12"/>
        <v>410</v>
      </c>
    </row>
    <row r="109" ht="13.5" thickBot="1"/>
    <row r="110" spans="1:16" ht="12.75">
      <c r="A110" s="394" t="s">
        <v>82</v>
      </c>
      <c r="B110" s="395"/>
      <c r="C110" s="396"/>
      <c r="D110" s="105"/>
      <c r="E110" s="394" t="s">
        <v>83</v>
      </c>
      <c r="F110" s="395"/>
      <c r="G110" s="396"/>
      <c r="H110"/>
      <c r="I110"/>
      <c r="J110"/>
      <c r="K110"/>
      <c r="L110"/>
      <c r="M110"/>
      <c r="N110"/>
      <c r="O110"/>
      <c r="P110"/>
    </row>
    <row r="111" spans="1:16" ht="13.5" thickBot="1">
      <c r="A111" s="106" t="s">
        <v>84</v>
      </c>
      <c r="B111" s="107" t="s">
        <v>85</v>
      </c>
      <c r="C111" s="108" t="s">
        <v>66</v>
      </c>
      <c r="D111" s="105"/>
      <c r="E111" s="106"/>
      <c r="F111" s="397" t="s">
        <v>86</v>
      </c>
      <c r="G111" s="398"/>
      <c r="H111"/>
      <c r="I111"/>
      <c r="J111"/>
      <c r="K111"/>
      <c r="L111"/>
      <c r="M111"/>
      <c r="N111"/>
      <c r="O111"/>
      <c r="P111"/>
    </row>
    <row r="112" spans="1:16" ht="12.75">
      <c r="A112" s="109">
        <v>2004</v>
      </c>
      <c r="B112" s="110">
        <v>28</v>
      </c>
      <c r="C112" s="111">
        <v>28</v>
      </c>
      <c r="D112" s="105"/>
      <c r="E112" s="109">
        <v>2004</v>
      </c>
      <c r="F112" s="399">
        <v>68</v>
      </c>
      <c r="G112" s="400"/>
      <c r="H112"/>
      <c r="I112"/>
      <c r="J112"/>
      <c r="K112"/>
      <c r="L112"/>
      <c r="M112"/>
      <c r="N112"/>
      <c r="O112"/>
      <c r="P112"/>
    </row>
    <row r="113" spans="1:16" ht="13.5" thickBot="1">
      <c r="A113" s="112">
        <v>2005</v>
      </c>
      <c r="B113" s="113">
        <v>30</v>
      </c>
      <c r="C113" s="168" t="s">
        <v>221</v>
      </c>
      <c r="D113" s="105"/>
      <c r="E113" s="112">
        <v>2005</v>
      </c>
      <c r="F113" s="385">
        <v>68</v>
      </c>
      <c r="G113" s="386"/>
      <c r="H113"/>
      <c r="I113"/>
      <c r="J113"/>
      <c r="K113"/>
      <c r="L113"/>
      <c r="M113"/>
      <c r="N113"/>
      <c r="O113"/>
      <c r="P113"/>
    </row>
  </sheetData>
  <mergeCells count="123">
    <mergeCell ref="A110:C110"/>
    <mergeCell ref="E110:G110"/>
    <mergeCell ref="F113:G113"/>
    <mergeCell ref="F111:G111"/>
    <mergeCell ref="F112:G112"/>
    <mergeCell ref="J90:L90"/>
    <mergeCell ref="A96:A97"/>
    <mergeCell ref="B96:D96"/>
    <mergeCell ref="E96:G96"/>
    <mergeCell ref="H96:J96"/>
    <mergeCell ref="A90:A91"/>
    <mergeCell ref="B90:B91"/>
    <mergeCell ref="C90:H90"/>
    <mergeCell ref="A59:B59"/>
    <mergeCell ref="D59:F59"/>
    <mergeCell ref="H59:K59"/>
    <mergeCell ref="A60:B60"/>
    <mergeCell ref="D60:F60"/>
    <mergeCell ref="H60:K60"/>
    <mergeCell ref="A57:B57"/>
    <mergeCell ref="D57:F57"/>
    <mergeCell ref="H57:K57"/>
    <mergeCell ref="A58:B58"/>
    <mergeCell ref="D58:F58"/>
    <mergeCell ref="H58:K58"/>
    <mergeCell ref="A55:B55"/>
    <mergeCell ref="D55:F55"/>
    <mergeCell ref="H55:K55"/>
    <mergeCell ref="A56:B56"/>
    <mergeCell ref="D56:F56"/>
    <mergeCell ref="H56:K56"/>
    <mergeCell ref="A53:B53"/>
    <mergeCell ref="D53:F53"/>
    <mergeCell ref="H53:K53"/>
    <mergeCell ref="A54:B54"/>
    <mergeCell ref="D54:F54"/>
    <mergeCell ref="H54:K54"/>
    <mergeCell ref="L50:L51"/>
    <mergeCell ref="A52:B52"/>
    <mergeCell ref="D52:F52"/>
    <mergeCell ref="H52:K52"/>
    <mergeCell ref="A48:B48"/>
    <mergeCell ref="D48:F48"/>
    <mergeCell ref="H48:K48"/>
    <mergeCell ref="A50:B51"/>
    <mergeCell ref="C50:C51"/>
    <mergeCell ref="D50:F51"/>
    <mergeCell ref="G50:G51"/>
    <mergeCell ref="H50:K51"/>
    <mergeCell ref="A46:B46"/>
    <mergeCell ref="D46:F46"/>
    <mergeCell ref="H46:K46"/>
    <mergeCell ref="A47:B47"/>
    <mergeCell ref="D47:F47"/>
    <mergeCell ref="H47:K47"/>
    <mergeCell ref="A44:B44"/>
    <mergeCell ref="D44:F44"/>
    <mergeCell ref="H44:K44"/>
    <mergeCell ref="A45:B45"/>
    <mergeCell ref="D45:F45"/>
    <mergeCell ref="H45:K45"/>
    <mergeCell ref="A42:B42"/>
    <mergeCell ref="D42:F42"/>
    <mergeCell ref="H42:K42"/>
    <mergeCell ref="A43:B43"/>
    <mergeCell ref="D43:F43"/>
    <mergeCell ref="H43:K43"/>
    <mergeCell ref="H39:K40"/>
    <mergeCell ref="L39:L40"/>
    <mergeCell ref="A41:B41"/>
    <mergeCell ref="D41:F41"/>
    <mergeCell ref="H41:K41"/>
    <mergeCell ref="A39:B40"/>
    <mergeCell ref="C39:C40"/>
    <mergeCell ref="D39:F40"/>
    <mergeCell ref="G39:G40"/>
    <mergeCell ref="B36:D36"/>
    <mergeCell ref="E36:G36"/>
    <mergeCell ref="J36:L36"/>
    <mergeCell ref="B37:D37"/>
    <mergeCell ref="E37:G37"/>
    <mergeCell ref="A3:A6"/>
    <mergeCell ref="B3:N3"/>
    <mergeCell ref="H4:I4"/>
    <mergeCell ref="M4:N4"/>
    <mergeCell ref="A63:E63"/>
    <mergeCell ref="F63:L63"/>
    <mergeCell ref="C64:D64"/>
    <mergeCell ref="F64:G64"/>
    <mergeCell ref="I64:K64"/>
    <mergeCell ref="C65:D65"/>
    <mergeCell ref="F65:G65"/>
    <mergeCell ref="I65:K65"/>
    <mergeCell ref="C66:D66"/>
    <mergeCell ref="F66:G66"/>
    <mergeCell ref="I66:K66"/>
    <mergeCell ref="C67:D67"/>
    <mergeCell ref="F67:G67"/>
    <mergeCell ref="I67:K67"/>
    <mergeCell ref="C68:D68"/>
    <mergeCell ref="F68:G68"/>
    <mergeCell ref="I68:K68"/>
    <mergeCell ref="C69:D69"/>
    <mergeCell ref="F69:G69"/>
    <mergeCell ref="I69:K69"/>
    <mergeCell ref="F70:G70"/>
    <mergeCell ref="A74:A76"/>
    <mergeCell ref="B74:B76"/>
    <mergeCell ref="C74:I74"/>
    <mergeCell ref="C75:C76"/>
    <mergeCell ref="D75:I75"/>
    <mergeCell ref="J74:J76"/>
    <mergeCell ref="L74:M75"/>
    <mergeCell ref="N74:N75"/>
    <mergeCell ref="O74:O75"/>
    <mergeCell ref="L77:M77"/>
    <mergeCell ref="L78:M78"/>
    <mergeCell ref="A80:A81"/>
    <mergeCell ref="B80:B81"/>
    <mergeCell ref="C80:F80"/>
    <mergeCell ref="G80:G81"/>
    <mergeCell ref="H80:H81"/>
    <mergeCell ref="I80:L80"/>
  </mergeCells>
  <printOptions horizontalCentered="1"/>
  <pageMargins left="0.15748031496062992" right="0.15748031496062992" top="0.5905511811023623" bottom="0.15748031496062992" header="0.35433070866141736" footer="0.15748031496062992"/>
  <pageSetup horizontalDpi="600" verticalDpi="600" orientation="portrait" paperSize="9" scale="65" r:id="rId1"/>
  <headerFooter alignWithMargins="0">
    <oddFooter>&amp;C&amp;P</oddFooter>
  </headerFooter>
  <rowBreaks count="1" manualBreakCount="1">
    <brk id="73" max="14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P114"/>
  <sheetViews>
    <sheetView view="pageBreakPreview" zoomScale="75" zoomScaleSheetLayoutView="75" workbookViewId="0" topLeftCell="A1">
      <selection activeCell="M2" sqref="M2"/>
    </sheetView>
  </sheetViews>
  <sheetFormatPr defaultColWidth="9.00390625" defaultRowHeight="12.75"/>
  <cols>
    <col min="1" max="1" width="28.125" style="10" customWidth="1"/>
    <col min="2" max="7" width="9.75390625" style="11" customWidth="1"/>
    <col min="8" max="8" width="8.125" style="11" customWidth="1"/>
    <col min="9" max="9" width="8.875" style="10" customWidth="1"/>
    <col min="10" max="16" width="9.125" style="10" customWidth="1"/>
  </cols>
  <sheetData>
    <row r="1" spans="12:14" ht="15.75">
      <c r="L1" s="12"/>
      <c r="N1" s="13"/>
    </row>
    <row r="2" spans="1:14" ht="16.5" thickBot="1">
      <c r="A2" s="14"/>
      <c r="B2" s="15"/>
      <c r="C2" s="15"/>
      <c r="D2" s="15"/>
      <c r="E2" s="15"/>
      <c r="F2" s="15"/>
      <c r="G2" s="15"/>
      <c r="H2" s="15"/>
      <c r="L2" s="12"/>
      <c r="N2" s="13"/>
    </row>
    <row r="3" spans="1:14" ht="24" customHeight="1" thickBot="1">
      <c r="A3" s="282" t="s">
        <v>0</v>
      </c>
      <c r="B3" s="279" t="s">
        <v>270</v>
      </c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8"/>
    </row>
    <row r="4" spans="1:14" ht="12.75">
      <c r="A4" s="281"/>
      <c r="B4" s="16" t="s">
        <v>1</v>
      </c>
      <c r="C4" s="17"/>
      <c r="D4" s="18"/>
      <c r="E4" s="16" t="s">
        <v>2</v>
      </c>
      <c r="F4" s="17"/>
      <c r="G4" s="18"/>
      <c r="H4" s="298" t="s">
        <v>3</v>
      </c>
      <c r="I4" s="299"/>
      <c r="J4" s="17" t="s">
        <v>4</v>
      </c>
      <c r="K4" s="19"/>
      <c r="L4" s="18"/>
      <c r="M4" s="298" t="s">
        <v>5</v>
      </c>
      <c r="N4" s="300"/>
    </row>
    <row r="5" spans="1:14" ht="12.75">
      <c r="A5" s="281"/>
      <c r="B5" s="20" t="s">
        <v>6</v>
      </c>
      <c r="C5" s="21" t="s">
        <v>7</v>
      </c>
      <c r="D5" s="22" t="s">
        <v>8</v>
      </c>
      <c r="E5" s="20" t="s">
        <v>6</v>
      </c>
      <c r="F5" s="21" t="s">
        <v>7</v>
      </c>
      <c r="G5" s="22" t="s">
        <v>8</v>
      </c>
      <c r="H5" s="23" t="s">
        <v>8</v>
      </c>
      <c r="I5" s="23" t="s">
        <v>9</v>
      </c>
      <c r="J5" s="24" t="s">
        <v>6</v>
      </c>
      <c r="K5" s="21" t="s">
        <v>7</v>
      </c>
      <c r="L5" s="22" t="s">
        <v>8</v>
      </c>
      <c r="M5" s="23" t="s">
        <v>8</v>
      </c>
      <c r="N5" s="22" t="s">
        <v>9</v>
      </c>
    </row>
    <row r="6" spans="1:14" ht="13.5" thickBot="1">
      <c r="A6" s="278"/>
      <c r="B6" s="25" t="s">
        <v>10</v>
      </c>
      <c r="C6" s="26" t="s">
        <v>10</v>
      </c>
      <c r="D6" s="27"/>
      <c r="E6" s="25" t="s">
        <v>10</v>
      </c>
      <c r="F6" s="26" t="s">
        <v>10</v>
      </c>
      <c r="G6" s="27"/>
      <c r="H6" s="28" t="s">
        <v>11</v>
      </c>
      <c r="I6" s="29" t="s">
        <v>12</v>
      </c>
      <c r="J6" s="30" t="s">
        <v>10</v>
      </c>
      <c r="K6" s="26" t="s">
        <v>10</v>
      </c>
      <c r="L6" s="27"/>
      <c r="M6" s="28" t="s">
        <v>11</v>
      </c>
      <c r="N6" s="27" t="s">
        <v>12</v>
      </c>
    </row>
    <row r="7" spans="1:14" ht="13.5" customHeight="1" thickTop="1">
      <c r="A7" s="31" t="s">
        <v>13</v>
      </c>
      <c r="B7" s="32"/>
      <c r="C7" s="33"/>
      <c r="D7" s="34"/>
      <c r="E7" s="32"/>
      <c r="F7" s="33"/>
      <c r="G7" s="34"/>
      <c r="H7" s="35"/>
      <c r="I7" s="36"/>
      <c r="J7" s="37"/>
      <c r="K7" s="33"/>
      <c r="L7" s="38"/>
      <c r="M7" s="35"/>
      <c r="N7" s="39"/>
    </row>
    <row r="8" spans="1:14" ht="13.5" customHeight="1">
      <c r="A8" s="40" t="s">
        <v>14</v>
      </c>
      <c r="B8" s="41">
        <v>7765</v>
      </c>
      <c r="C8" s="42"/>
      <c r="D8" s="43">
        <f>SUM(B8:C8)</f>
        <v>7765</v>
      </c>
      <c r="E8" s="41">
        <v>8047</v>
      </c>
      <c r="F8" s="42"/>
      <c r="G8" s="43">
        <f>SUM(E8:F8)</f>
        <v>8047</v>
      </c>
      <c r="H8" s="44">
        <f>+G8-D8</f>
        <v>282</v>
      </c>
      <c r="I8" s="45">
        <f>+G8/D8</f>
        <v>1.036316806181584</v>
      </c>
      <c r="J8" s="46">
        <v>8200</v>
      </c>
      <c r="K8" s="42"/>
      <c r="L8" s="47">
        <f>SUM(J8:K8)</f>
        <v>8200</v>
      </c>
      <c r="M8" s="44">
        <f>+L8-G8</f>
        <v>153</v>
      </c>
      <c r="N8" s="48">
        <f>+L8/G8</f>
        <v>1.0190132968808252</v>
      </c>
    </row>
    <row r="9" spans="1:14" ht="13.5" customHeight="1">
      <c r="A9" s="40" t="s">
        <v>15</v>
      </c>
      <c r="B9" s="41"/>
      <c r="C9" s="42"/>
      <c r="D9" s="43">
        <f aca="true" t="shared" si="0" ref="D9:D15">SUM(B9:C9)</f>
        <v>0</v>
      </c>
      <c r="E9" s="41"/>
      <c r="F9" s="42"/>
      <c r="G9" s="43">
        <f aca="true" t="shared" si="1" ref="G9:G15">SUM(E9:F9)</f>
        <v>0</v>
      </c>
      <c r="H9" s="44">
        <f aca="true" t="shared" si="2" ref="H9:H35">+G9-D9</f>
        <v>0</v>
      </c>
      <c r="I9" s="45"/>
      <c r="J9" s="46"/>
      <c r="K9" s="42"/>
      <c r="L9" s="47">
        <f aca="true" t="shared" si="3" ref="L9:L15">SUM(J9:K9)</f>
        <v>0</v>
      </c>
      <c r="M9" s="44">
        <f aca="true" t="shared" si="4" ref="M9:M35">+L9-G9</f>
        <v>0</v>
      </c>
      <c r="N9" s="48"/>
    </row>
    <row r="10" spans="1:14" ht="13.5" customHeight="1">
      <c r="A10" s="40" t="s">
        <v>16</v>
      </c>
      <c r="B10" s="41"/>
      <c r="C10" s="42"/>
      <c r="D10" s="43">
        <f t="shared" si="0"/>
        <v>0</v>
      </c>
      <c r="E10" s="41"/>
      <c r="F10" s="42"/>
      <c r="G10" s="43">
        <f t="shared" si="1"/>
        <v>0</v>
      </c>
      <c r="H10" s="44">
        <f t="shared" si="2"/>
        <v>0</v>
      </c>
      <c r="I10" s="45"/>
      <c r="J10" s="46"/>
      <c r="K10" s="42"/>
      <c r="L10" s="47">
        <f t="shared" si="3"/>
        <v>0</v>
      </c>
      <c r="M10" s="44">
        <f t="shared" si="4"/>
        <v>0</v>
      </c>
      <c r="N10" s="48"/>
    </row>
    <row r="11" spans="1:14" ht="13.5" customHeight="1">
      <c r="A11" s="40" t="s">
        <v>17</v>
      </c>
      <c r="B11" s="41">
        <v>92</v>
      </c>
      <c r="C11" s="42"/>
      <c r="D11" s="43">
        <f t="shared" si="0"/>
        <v>92</v>
      </c>
      <c r="E11" s="41">
        <v>5</v>
      </c>
      <c r="F11" s="42"/>
      <c r="G11" s="43">
        <f t="shared" si="1"/>
        <v>5</v>
      </c>
      <c r="H11" s="44">
        <f t="shared" si="2"/>
        <v>-87</v>
      </c>
      <c r="I11" s="45">
        <f aca="true" t="shared" si="5" ref="I11:I35">+G11/D11</f>
        <v>0.05434782608695652</v>
      </c>
      <c r="J11" s="46">
        <v>6</v>
      </c>
      <c r="K11" s="42"/>
      <c r="L11" s="47">
        <f t="shared" si="3"/>
        <v>6</v>
      </c>
      <c r="M11" s="44">
        <f t="shared" si="4"/>
        <v>1</v>
      </c>
      <c r="N11" s="48">
        <f aca="true" t="shared" si="6" ref="N11:N35">+L11/G11</f>
        <v>1.2</v>
      </c>
    </row>
    <row r="12" spans="1:14" ht="13.5" customHeight="1">
      <c r="A12" s="49" t="s">
        <v>18</v>
      </c>
      <c r="B12" s="41">
        <v>80</v>
      </c>
      <c r="C12" s="42"/>
      <c r="D12" s="43">
        <f t="shared" si="0"/>
        <v>80</v>
      </c>
      <c r="E12" s="41">
        <v>0</v>
      </c>
      <c r="F12" s="42"/>
      <c r="G12" s="43">
        <f t="shared" si="1"/>
        <v>0</v>
      </c>
      <c r="H12" s="44">
        <f t="shared" si="2"/>
        <v>-80</v>
      </c>
      <c r="I12" s="45">
        <f t="shared" si="5"/>
        <v>0</v>
      </c>
      <c r="J12" s="46">
        <v>0</v>
      </c>
      <c r="K12" s="42"/>
      <c r="L12" s="47">
        <f t="shared" si="3"/>
        <v>0</v>
      </c>
      <c r="M12" s="44">
        <f t="shared" si="4"/>
        <v>0</v>
      </c>
      <c r="N12" s="48"/>
    </row>
    <row r="13" spans="1:14" ht="13.5" customHeight="1">
      <c r="A13" s="49" t="s">
        <v>19</v>
      </c>
      <c r="B13" s="41"/>
      <c r="C13" s="42"/>
      <c r="D13" s="43">
        <f t="shared" si="0"/>
        <v>0</v>
      </c>
      <c r="E13" s="41"/>
      <c r="F13" s="42"/>
      <c r="G13" s="43">
        <f t="shared" si="1"/>
        <v>0</v>
      </c>
      <c r="H13" s="44">
        <f t="shared" si="2"/>
        <v>0</v>
      </c>
      <c r="I13" s="45"/>
      <c r="J13" s="46"/>
      <c r="K13" s="42"/>
      <c r="L13" s="47">
        <f t="shared" si="3"/>
        <v>0</v>
      </c>
      <c r="M13" s="44">
        <f t="shared" si="4"/>
        <v>0</v>
      </c>
      <c r="N13" s="48"/>
    </row>
    <row r="14" spans="1:14" ht="23.25" customHeight="1">
      <c r="A14" s="49" t="s">
        <v>20</v>
      </c>
      <c r="B14" s="41"/>
      <c r="C14" s="42"/>
      <c r="D14" s="43">
        <f t="shared" si="0"/>
        <v>0</v>
      </c>
      <c r="E14" s="41"/>
      <c r="F14" s="42"/>
      <c r="G14" s="43">
        <f t="shared" si="1"/>
        <v>0</v>
      </c>
      <c r="H14" s="44">
        <f t="shared" si="2"/>
        <v>0</v>
      </c>
      <c r="I14" s="45"/>
      <c r="J14" s="46"/>
      <c r="K14" s="42"/>
      <c r="L14" s="47">
        <f t="shared" si="3"/>
        <v>0</v>
      </c>
      <c r="M14" s="44">
        <f t="shared" si="4"/>
        <v>0</v>
      </c>
      <c r="N14" s="48"/>
    </row>
    <row r="15" spans="1:14" ht="13.5" customHeight="1" thickBot="1">
      <c r="A15" s="50" t="s">
        <v>21</v>
      </c>
      <c r="B15" s="51">
        <v>12480</v>
      </c>
      <c r="C15" s="52"/>
      <c r="D15" s="43">
        <f t="shared" si="0"/>
        <v>12480</v>
      </c>
      <c r="E15" s="51">
        <v>12850</v>
      </c>
      <c r="F15" s="52"/>
      <c r="G15" s="43">
        <f t="shared" si="1"/>
        <v>12850</v>
      </c>
      <c r="H15" s="53">
        <f t="shared" si="2"/>
        <v>370</v>
      </c>
      <c r="I15" s="54">
        <f t="shared" si="5"/>
        <v>1.029647435897436</v>
      </c>
      <c r="J15" s="55">
        <v>12818</v>
      </c>
      <c r="K15" s="52"/>
      <c r="L15" s="47">
        <f t="shared" si="3"/>
        <v>12818</v>
      </c>
      <c r="M15" s="53">
        <f t="shared" si="4"/>
        <v>-32</v>
      </c>
      <c r="N15" s="56">
        <f t="shared" si="6"/>
        <v>0.9975097276264592</v>
      </c>
    </row>
    <row r="16" spans="1:14" ht="13.5" customHeight="1" thickBot="1">
      <c r="A16" s="57" t="s">
        <v>22</v>
      </c>
      <c r="B16" s="58">
        <f aca="true" t="shared" si="7" ref="B16:G16">SUM(B7+B8+B9+B10+B11+B13+B15)</f>
        <v>20337</v>
      </c>
      <c r="C16" s="59">
        <f t="shared" si="7"/>
        <v>0</v>
      </c>
      <c r="D16" s="60">
        <f t="shared" si="7"/>
        <v>20337</v>
      </c>
      <c r="E16" s="58">
        <f t="shared" si="7"/>
        <v>20902</v>
      </c>
      <c r="F16" s="59">
        <f t="shared" si="7"/>
        <v>0</v>
      </c>
      <c r="G16" s="60">
        <f t="shared" si="7"/>
        <v>20902</v>
      </c>
      <c r="H16" s="61">
        <f t="shared" si="2"/>
        <v>565</v>
      </c>
      <c r="I16" s="62">
        <f t="shared" si="5"/>
        <v>1.027781875399518</v>
      </c>
      <c r="J16" s="63">
        <f>SUM(J7+J8+J9+J10+J11+J13+J15)</f>
        <v>21024</v>
      </c>
      <c r="K16" s="59">
        <f>SUM(K7+K8+K9+K10+K11+K13+K15)</f>
        <v>0</v>
      </c>
      <c r="L16" s="60">
        <f>SUM(L7+L8+L9+L10+L11+L13+L15)</f>
        <v>21024</v>
      </c>
      <c r="M16" s="61">
        <f t="shared" si="4"/>
        <v>122</v>
      </c>
      <c r="N16" s="64">
        <f t="shared" si="6"/>
        <v>1.0058367620323414</v>
      </c>
    </row>
    <row r="17" spans="1:14" ht="13.5" customHeight="1">
      <c r="A17" s="65" t="s">
        <v>23</v>
      </c>
      <c r="B17" s="32">
        <v>3986</v>
      </c>
      <c r="C17" s="33"/>
      <c r="D17" s="43">
        <f aca="true" t="shared" si="8" ref="D17:D34">SUM(B17:C17)</f>
        <v>3986</v>
      </c>
      <c r="E17" s="32">
        <v>4049</v>
      </c>
      <c r="F17" s="33"/>
      <c r="G17" s="34">
        <f>SUM(E17:F17)</f>
        <v>4049</v>
      </c>
      <c r="H17" s="35">
        <f t="shared" si="2"/>
        <v>63</v>
      </c>
      <c r="I17" s="66">
        <f t="shared" si="5"/>
        <v>1.015805318615153</v>
      </c>
      <c r="J17" s="37">
        <v>4188</v>
      </c>
      <c r="K17" s="33"/>
      <c r="L17" s="38">
        <f>SUM(J17:K17)</f>
        <v>4188</v>
      </c>
      <c r="M17" s="35">
        <f t="shared" si="4"/>
        <v>139</v>
      </c>
      <c r="N17" s="67">
        <f t="shared" si="6"/>
        <v>1.0343294640652012</v>
      </c>
    </row>
    <row r="18" spans="1:14" ht="21" customHeight="1">
      <c r="A18" s="49" t="s">
        <v>24</v>
      </c>
      <c r="B18" s="32">
        <v>332</v>
      </c>
      <c r="C18" s="33"/>
      <c r="D18" s="43">
        <f t="shared" si="8"/>
        <v>332</v>
      </c>
      <c r="E18" s="32">
        <v>458</v>
      </c>
      <c r="F18" s="33"/>
      <c r="G18" s="34">
        <f aca="true" t="shared" si="9" ref="G18:G34">SUM(E18:F18)</f>
        <v>458</v>
      </c>
      <c r="H18" s="44">
        <f t="shared" si="2"/>
        <v>126</v>
      </c>
      <c r="I18" s="45">
        <f t="shared" si="5"/>
        <v>1.3795180722891567</v>
      </c>
      <c r="J18" s="37">
        <v>120</v>
      </c>
      <c r="K18" s="33"/>
      <c r="L18" s="38">
        <f aca="true" t="shared" si="10" ref="L18:L34">SUM(J18:K18)</f>
        <v>120</v>
      </c>
      <c r="M18" s="44">
        <f t="shared" si="4"/>
        <v>-338</v>
      </c>
      <c r="N18" s="48">
        <f t="shared" si="6"/>
        <v>0.26200873362445415</v>
      </c>
    </row>
    <row r="19" spans="1:14" ht="13.5" customHeight="1">
      <c r="A19" s="40" t="s">
        <v>25</v>
      </c>
      <c r="B19" s="41">
        <v>1463</v>
      </c>
      <c r="C19" s="42"/>
      <c r="D19" s="43">
        <f t="shared" si="8"/>
        <v>1463</v>
      </c>
      <c r="E19" s="41">
        <v>1652</v>
      </c>
      <c r="F19" s="42"/>
      <c r="G19" s="34">
        <f t="shared" si="9"/>
        <v>1652</v>
      </c>
      <c r="H19" s="44">
        <f t="shared" si="2"/>
        <v>189</v>
      </c>
      <c r="I19" s="45">
        <f t="shared" si="5"/>
        <v>1.1291866028708133</v>
      </c>
      <c r="J19" s="46">
        <v>1600</v>
      </c>
      <c r="K19" s="42"/>
      <c r="L19" s="38">
        <f t="shared" si="10"/>
        <v>1600</v>
      </c>
      <c r="M19" s="44">
        <f t="shared" si="4"/>
        <v>-52</v>
      </c>
      <c r="N19" s="48">
        <f t="shared" si="6"/>
        <v>0.9685230024213075</v>
      </c>
    </row>
    <row r="20" spans="1:14" ht="13.5" customHeight="1">
      <c r="A20" s="49" t="s">
        <v>26</v>
      </c>
      <c r="B20" s="41"/>
      <c r="C20" s="42"/>
      <c r="D20" s="43">
        <f t="shared" si="8"/>
        <v>0</v>
      </c>
      <c r="E20" s="41"/>
      <c r="F20" s="42"/>
      <c r="G20" s="34">
        <f t="shared" si="9"/>
        <v>0</v>
      </c>
      <c r="H20" s="44">
        <f t="shared" si="2"/>
        <v>0</v>
      </c>
      <c r="I20" s="45"/>
      <c r="J20" s="46"/>
      <c r="K20" s="42"/>
      <c r="L20" s="38">
        <f t="shared" si="10"/>
        <v>0</v>
      </c>
      <c r="M20" s="44">
        <f t="shared" si="4"/>
        <v>0</v>
      </c>
      <c r="N20" s="48"/>
    </row>
    <row r="21" spans="1:14" ht="13.5" customHeight="1">
      <c r="A21" s="40" t="s">
        <v>27</v>
      </c>
      <c r="B21" s="41"/>
      <c r="C21" s="42"/>
      <c r="D21" s="43">
        <f t="shared" si="8"/>
        <v>0</v>
      </c>
      <c r="E21" s="41"/>
      <c r="F21" s="42"/>
      <c r="G21" s="34">
        <f t="shared" si="9"/>
        <v>0</v>
      </c>
      <c r="H21" s="44">
        <f t="shared" si="2"/>
        <v>0</v>
      </c>
      <c r="I21" s="45"/>
      <c r="J21" s="46"/>
      <c r="K21" s="42"/>
      <c r="L21" s="38">
        <f t="shared" si="10"/>
        <v>0</v>
      </c>
      <c r="M21" s="44">
        <f t="shared" si="4"/>
        <v>0</v>
      </c>
      <c r="N21" s="48"/>
    </row>
    <row r="22" spans="1:14" ht="13.5" customHeight="1">
      <c r="A22" s="40" t="s">
        <v>28</v>
      </c>
      <c r="B22" s="46">
        <v>1074</v>
      </c>
      <c r="C22" s="42"/>
      <c r="D22" s="43">
        <f t="shared" si="8"/>
        <v>1074</v>
      </c>
      <c r="E22" s="46">
        <v>967</v>
      </c>
      <c r="F22" s="42"/>
      <c r="G22" s="34">
        <f t="shared" si="9"/>
        <v>967</v>
      </c>
      <c r="H22" s="44">
        <f t="shared" si="2"/>
        <v>-107</v>
      </c>
      <c r="I22" s="45">
        <f t="shared" si="5"/>
        <v>0.9003724394785847</v>
      </c>
      <c r="J22" s="46">
        <v>1033</v>
      </c>
      <c r="K22" s="42"/>
      <c r="L22" s="38">
        <f t="shared" si="10"/>
        <v>1033</v>
      </c>
      <c r="M22" s="44">
        <f t="shared" si="4"/>
        <v>66</v>
      </c>
      <c r="N22" s="48">
        <f t="shared" si="6"/>
        <v>1.0682523267838677</v>
      </c>
    </row>
    <row r="23" spans="1:14" ht="13.5" customHeight="1">
      <c r="A23" s="49" t="s">
        <v>29</v>
      </c>
      <c r="B23" s="41">
        <v>436</v>
      </c>
      <c r="C23" s="42"/>
      <c r="D23" s="43">
        <f t="shared" si="8"/>
        <v>436</v>
      </c>
      <c r="E23" s="41">
        <v>407</v>
      </c>
      <c r="F23" s="42"/>
      <c r="G23" s="34">
        <f t="shared" si="9"/>
        <v>407</v>
      </c>
      <c r="H23" s="44">
        <f t="shared" si="2"/>
        <v>-29</v>
      </c>
      <c r="I23" s="45">
        <f t="shared" si="5"/>
        <v>0.9334862385321101</v>
      </c>
      <c r="J23" s="68">
        <v>450</v>
      </c>
      <c r="K23" s="42"/>
      <c r="L23" s="38">
        <f t="shared" si="10"/>
        <v>450</v>
      </c>
      <c r="M23" s="44">
        <f t="shared" si="4"/>
        <v>43</v>
      </c>
      <c r="N23" s="48">
        <f t="shared" si="6"/>
        <v>1.1056511056511056</v>
      </c>
    </row>
    <row r="24" spans="1:14" ht="13.5" customHeight="1">
      <c r="A24" s="40" t="s">
        <v>30</v>
      </c>
      <c r="B24" s="41">
        <v>638</v>
      </c>
      <c r="C24" s="42"/>
      <c r="D24" s="43">
        <f t="shared" si="8"/>
        <v>638</v>
      </c>
      <c r="E24" s="41">
        <v>560</v>
      </c>
      <c r="F24" s="42"/>
      <c r="G24" s="34">
        <f t="shared" si="9"/>
        <v>560</v>
      </c>
      <c r="H24" s="44">
        <f t="shared" si="2"/>
        <v>-78</v>
      </c>
      <c r="I24" s="45">
        <f t="shared" si="5"/>
        <v>0.877742946708464</v>
      </c>
      <c r="J24" s="68">
        <v>583</v>
      </c>
      <c r="K24" s="42"/>
      <c r="L24" s="38">
        <f t="shared" si="10"/>
        <v>583</v>
      </c>
      <c r="M24" s="44">
        <f t="shared" si="4"/>
        <v>23</v>
      </c>
      <c r="N24" s="48">
        <f t="shared" si="6"/>
        <v>1.0410714285714286</v>
      </c>
    </row>
    <row r="25" spans="1:14" ht="13.5" customHeight="1">
      <c r="A25" s="69" t="s">
        <v>31</v>
      </c>
      <c r="B25" s="46">
        <v>13088</v>
      </c>
      <c r="C25" s="42"/>
      <c r="D25" s="43">
        <f t="shared" si="8"/>
        <v>13088</v>
      </c>
      <c r="E25" s="46">
        <v>13401</v>
      </c>
      <c r="F25" s="42"/>
      <c r="G25" s="34">
        <f t="shared" si="9"/>
        <v>13401</v>
      </c>
      <c r="H25" s="44">
        <f t="shared" si="2"/>
        <v>313</v>
      </c>
      <c r="I25" s="45">
        <f t="shared" si="5"/>
        <v>1.0239150366748166</v>
      </c>
      <c r="J25" s="46">
        <v>13473</v>
      </c>
      <c r="K25" s="42"/>
      <c r="L25" s="38">
        <f t="shared" si="10"/>
        <v>13473</v>
      </c>
      <c r="M25" s="44">
        <f t="shared" si="4"/>
        <v>72</v>
      </c>
      <c r="N25" s="48">
        <f t="shared" si="6"/>
        <v>1.0053727333781062</v>
      </c>
    </row>
    <row r="26" spans="1:14" ht="13.5" customHeight="1">
      <c r="A26" s="49" t="s">
        <v>32</v>
      </c>
      <c r="B26" s="41">
        <v>9396</v>
      </c>
      <c r="C26" s="42"/>
      <c r="D26" s="43">
        <f t="shared" si="8"/>
        <v>9396</v>
      </c>
      <c r="E26" s="41">
        <v>9649</v>
      </c>
      <c r="F26" s="42"/>
      <c r="G26" s="34">
        <f t="shared" si="9"/>
        <v>9649</v>
      </c>
      <c r="H26" s="44">
        <f t="shared" si="2"/>
        <v>253</v>
      </c>
      <c r="I26" s="45">
        <f t="shared" si="5"/>
        <v>1.0269263516389953</v>
      </c>
      <c r="J26" s="68">
        <v>9834</v>
      </c>
      <c r="K26" s="70"/>
      <c r="L26" s="38">
        <f t="shared" si="10"/>
        <v>9834</v>
      </c>
      <c r="M26" s="44">
        <f t="shared" si="4"/>
        <v>185</v>
      </c>
      <c r="N26" s="48">
        <f t="shared" si="6"/>
        <v>1.0191729712923618</v>
      </c>
    </row>
    <row r="27" spans="1:14" ht="13.5" customHeight="1">
      <c r="A27" s="69" t="s">
        <v>33</v>
      </c>
      <c r="B27" s="41">
        <v>9295</v>
      </c>
      <c r="C27" s="42"/>
      <c r="D27" s="43">
        <f t="shared" si="8"/>
        <v>9295</v>
      </c>
      <c r="E27" s="41">
        <v>9563</v>
      </c>
      <c r="F27" s="42"/>
      <c r="G27" s="34">
        <f t="shared" si="9"/>
        <v>9563</v>
      </c>
      <c r="H27" s="44">
        <f t="shared" si="2"/>
        <v>268</v>
      </c>
      <c r="I27" s="45">
        <f t="shared" si="5"/>
        <v>1.0288327057557827</v>
      </c>
      <c r="J27" s="46">
        <v>9787</v>
      </c>
      <c r="K27" s="42"/>
      <c r="L27" s="38">
        <f t="shared" si="10"/>
        <v>9787</v>
      </c>
      <c r="M27" s="44">
        <f t="shared" si="4"/>
        <v>224</v>
      </c>
      <c r="N27" s="48">
        <f t="shared" si="6"/>
        <v>1.0234236118372895</v>
      </c>
    </row>
    <row r="28" spans="1:14" ht="13.5" customHeight="1">
      <c r="A28" s="49" t="s">
        <v>34</v>
      </c>
      <c r="B28" s="41">
        <v>101</v>
      </c>
      <c r="C28" s="42"/>
      <c r="D28" s="43">
        <f t="shared" si="8"/>
        <v>101</v>
      </c>
      <c r="E28" s="41">
        <v>86</v>
      </c>
      <c r="F28" s="42"/>
      <c r="G28" s="34">
        <f t="shared" si="9"/>
        <v>86</v>
      </c>
      <c r="H28" s="44">
        <f t="shared" si="2"/>
        <v>-15</v>
      </c>
      <c r="I28" s="45">
        <f t="shared" si="5"/>
        <v>0.8514851485148515</v>
      </c>
      <c r="J28" s="46">
        <v>47</v>
      </c>
      <c r="K28" s="42"/>
      <c r="L28" s="38">
        <f t="shared" si="10"/>
        <v>47</v>
      </c>
      <c r="M28" s="44">
        <f t="shared" si="4"/>
        <v>-39</v>
      </c>
      <c r="N28" s="48">
        <f t="shared" si="6"/>
        <v>0.5465116279069767</v>
      </c>
    </row>
    <row r="29" spans="1:14" ht="13.5" customHeight="1">
      <c r="A29" s="49" t="s">
        <v>35</v>
      </c>
      <c r="B29" s="41">
        <v>3692</v>
      </c>
      <c r="C29" s="42"/>
      <c r="D29" s="43">
        <f t="shared" si="8"/>
        <v>3692</v>
      </c>
      <c r="E29" s="41">
        <v>3752</v>
      </c>
      <c r="F29" s="42"/>
      <c r="G29" s="34">
        <f t="shared" si="9"/>
        <v>3752</v>
      </c>
      <c r="H29" s="44">
        <f t="shared" si="2"/>
        <v>60</v>
      </c>
      <c r="I29" s="45">
        <f t="shared" si="5"/>
        <v>1.0162513542795233</v>
      </c>
      <c r="J29" s="46">
        <v>3639</v>
      </c>
      <c r="K29" s="42"/>
      <c r="L29" s="38">
        <f t="shared" si="10"/>
        <v>3639</v>
      </c>
      <c r="M29" s="44">
        <f t="shared" si="4"/>
        <v>-113</v>
      </c>
      <c r="N29" s="48">
        <f t="shared" si="6"/>
        <v>0.9698827292110874</v>
      </c>
    </row>
    <row r="30" spans="1:14" ht="13.5" customHeight="1">
      <c r="A30" s="69" t="s">
        <v>36</v>
      </c>
      <c r="B30" s="41"/>
      <c r="C30" s="42"/>
      <c r="D30" s="43">
        <f t="shared" si="8"/>
        <v>0</v>
      </c>
      <c r="E30" s="41"/>
      <c r="F30" s="42"/>
      <c r="G30" s="34">
        <f t="shared" si="9"/>
        <v>0</v>
      </c>
      <c r="H30" s="44">
        <f t="shared" si="2"/>
        <v>0</v>
      </c>
      <c r="I30" s="45"/>
      <c r="J30" s="46"/>
      <c r="K30" s="42"/>
      <c r="L30" s="38">
        <f t="shared" si="10"/>
        <v>0</v>
      </c>
      <c r="M30" s="44">
        <f t="shared" si="4"/>
        <v>0</v>
      </c>
      <c r="N30" s="48"/>
    </row>
    <row r="31" spans="1:14" ht="13.5" customHeight="1">
      <c r="A31" s="69" t="s">
        <v>37</v>
      </c>
      <c r="B31" s="41">
        <v>145</v>
      </c>
      <c r="C31" s="42"/>
      <c r="D31" s="43">
        <f t="shared" si="8"/>
        <v>145</v>
      </c>
      <c r="E31" s="41">
        <v>136</v>
      </c>
      <c r="F31" s="42"/>
      <c r="G31" s="34">
        <f t="shared" si="9"/>
        <v>136</v>
      </c>
      <c r="H31" s="44">
        <f t="shared" si="2"/>
        <v>-9</v>
      </c>
      <c r="I31" s="45">
        <f t="shared" si="5"/>
        <v>0.9379310344827586</v>
      </c>
      <c r="J31" s="46">
        <v>140</v>
      </c>
      <c r="K31" s="42"/>
      <c r="L31" s="38">
        <f t="shared" si="10"/>
        <v>140</v>
      </c>
      <c r="M31" s="44">
        <f t="shared" si="4"/>
        <v>4</v>
      </c>
      <c r="N31" s="48">
        <f t="shared" si="6"/>
        <v>1.0294117647058822</v>
      </c>
    </row>
    <row r="32" spans="1:14" ht="13.5" customHeight="1">
      <c r="A32" s="49" t="s">
        <v>38</v>
      </c>
      <c r="B32" s="41">
        <v>580</v>
      </c>
      <c r="C32" s="42"/>
      <c r="D32" s="43">
        <f t="shared" si="8"/>
        <v>580</v>
      </c>
      <c r="E32" s="41">
        <v>575</v>
      </c>
      <c r="F32" s="42"/>
      <c r="G32" s="34">
        <f t="shared" si="9"/>
        <v>575</v>
      </c>
      <c r="H32" s="44">
        <f t="shared" si="2"/>
        <v>-5</v>
      </c>
      <c r="I32" s="45">
        <f t="shared" si="5"/>
        <v>0.9913793103448276</v>
      </c>
      <c r="J32" s="68">
        <v>590</v>
      </c>
      <c r="K32" s="42"/>
      <c r="L32" s="38">
        <f t="shared" si="10"/>
        <v>590</v>
      </c>
      <c r="M32" s="44">
        <f t="shared" si="4"/>
        <v>15</v>
      </c>
      <c r="N32" s="48">
        <f t="shared" si="6"/>
        <v>1.0260869565217392</v>
      </c>
    </row>
    <row r="33" spans="1:14" ht="22.5" customHeight="1">
      <c r="A33" s="49" t="s">
        <v>39</v>
      </c>
      <c r="B33" s="41">
        <v>580</v>
      </c>
      <c r="C33" s="42"/>
      <c r="D33" s="43">
        <f t="shared" si="8"/>
        <v>580</v>
      </c>
      <c r="E33" s="41">
        <v>575</v>
      </c>
      <c r="F33" s="42"/>
      <c r="G33" s="34">
        <f t="shared" si="9"/>
        <v>575</v>
      </c>
      <c r="H33" s="44">
        <f t="shared" si="2"/>
        <v>-5</v>
      </c>
      <c r="I33" s="45">
        <f t="shared" si="5"/>
        <v>0.9913793103448276</v>
      </c>
      <c r="J33" s="68">
        <v>590</v>
      </c>
      <c r="K33" s="42"/>
      <c r="L33" s="38">
        <f t="shared" si="10"/>
        <v>590</v>
      </c>
      <c r="M33" s="44">
        <f t="shared" si="4"/>
        <v>15</v>
      </c>
      <c r="N33" s="48">
        <f t="shared" si="6"/>
        <v>1.0260869565217392</v>
      </c>
    </row>
    <row r="34" spans="1:14" ht="13.5" customHeight="1" thickBot="1">
      <c r="A34" s="71" t="s">
        <v>40</v>
      </c>
      <c r="B34" s="51"/>
      <c r="C34" s="52"/>
      <c r="D34" s="43">
        <f t="shared" si="8"/>
        <v>0</v>
      </c>
      <c r="E34" s="51"/>
      <c r="F34" s="52"/>
      <c r="G34" s="34">
        <f t="shared" si="9"/>
        <v>0</v>
      </c>
      <c r="H34" s="53">
        <f t="shared" si="2"/>
        <v>0</v>
      </c>
      <c r="I34" s="54"/>
      <c r="J34" s="72"/>
      <c r="K34" s="52"/>
      <c r="L34" s="38">
        <f t="shared" si="10"/>
        <v>0</v>
      </c>
      <c r="M34" s="53">
        <f t="shared" si="4"/>
        <v>0</v>
      </c>
      <c r="N34" s="56" t="s">
        <v>253</v>
      </c>
    </row>
    <row r="35" spans="1:14" ht="13.5" customHeight="1" thickBot="1">
      <c r="A35" s="57" t="s">
        <v>41</v>
      </c>
      <c r="B35" s="58">
        <f>SUM(B17+B19+B20+B21+B22+B25+B30+B31+B32+B34)</f>
        <v>20336</v>
      </c>
      <c r="C35" s="59">
        <f>SUM(C17+C19+C20+C21+C22+C25+C30+C31+C32+C34)</f>
        <v>0</v>
      </c>
      <c r="D35" s="60">
        <f>SUM(D17+D19+D20+D21+D22+D25+D30+D31+D32+D34)</f>
        <v>20336</v>
      </c>
      <c r="E35" s="58">
        <v>20780</v>
      </c>
      <c r="F35" s="59">
        <f>SUM(F17+F19+F20+F21+F22+F25+F30+F31+F32+F34)</f>
        <v>0</v>
      </c>
      <c r="G35" s="60">
        <v>20780</v>
      </c>
      <c r="H35" s="61">
        <f t="shared" si="2"/>
        <v>444</v>
      </c>
      <c r="I35" s="62">
        <f t="shared" si="5"/>
        <v>1.0218332022029897</v>
      </c>
      <c r="J35" s="63">
        <f>SUM(J17+J19+J20+J21+J22+J25+J30+J31+J32+J34)</f>
        <v>21024</v>
      </c>
      <c r="K35" s="59">
        <f>SUM(K17+K19+K20+K21+K22+K25+K30+K31+K32+K34)</f>
        <v>0</v>
      </c>
      <c r="L35" s="60">
        <f>SUM(L17+L19+L20+L21+L22+L25+L30+L31+L32+L34)</f>
        <v>21024</v>
      </c>
      <c r="M35" s="61">
        <f t="shared" si="4"/>
        <v>244</v>
      </c>
      <c r="N35" s="64">
        <f t="shared" si="6"/>
        <v>1.0117420596727622</v>
      </c>
    </row>
    <row r="36" spans="1:14" ht="13.5" customHeight="1" thickBot="1">
      <c r="A36" s="57" t="s">
        <v>42</v>
      </c>
      <c r="B36" s="301">
        <f>+D16-D35</f>
        <v>1</v>
      </c>
      <c r="C36" s="302"/>
      <c r="D36" s="303"/>
      <c r="E36" s="301">
        <v>122</v>
      </c>
      <c r="F36" s="302"/>
      <c r="G36" s="303">
        <v>-50784</v>
      </c>
      <c r="H36" s="73">
        <f>+E36-B36</f>
        <v>121</v>
      </c>
      <c r="I36" s="74"/>
      <c r="J36" s="301">
        <f>+L16-L35</f>
        <v>0</v>
      </c>
      <c r="K36" s="302"/>
      <c r="L36" s="302">
        <v>0</v>
      </c>
      <c r="M36" s="61"/>
      <c r="N36" s="64"/>
    </row>
    <row r="37" spans="1:16" ht="20.25" customHeight="1" thickBot="1">
      <c r="A37" s="75" t="s">
        <v>43</v>
      </c>
      <c r="B37" s="301"/>
      <c r="C37" s="302"/>
      <c r="D37" s="303"/>
      <c r="E37" s="301">
        <v>122</v>
      </c>
      <c r="F37" s="302"/>
      <c r="G37" s="303"/>
      <c r="H37"/>
      <c r="I37"/>
      <c r="J37"/>
      <c r="K37"/>
      <c r="L37"/>
      <c r="M37"/>
      <c r="N37"/>
      <c r="O37"/>
      <c r="P37"/>
    </row>
    <row r="38" spans="2:8" ht="14.25" customHeight="1" thickBot="1">
      <c r="B38" s="10"/>
      <c r="C38" s="10"/>
      <c r="D38" s="76"/>
      <c r="E38" s="10"/>
      <c r="F38" s="10"/>
      <c r="G38" s="10"/>
      <c r="H38" s="10"/>
    </row>
    <row r="39" spans="1:16" ht="12.75">
      <c r="A39" s="318" t="s">
        <v>44</v>
      </c>
      <c r="B39" s="319"/>
      <c r="C39" s="310" t="s">
        <v>45</v>
      </c>
      <c r="D39" s="318" t="s">
        <v>46</v>
      </c>
      <c r="E39" s="319"/>
      <c r="F39" s="319"/>
      <c r="G39" s="310" t="s">
        <v>45</v>
      </c>
      <c r="H39" s="304" t="s">
        <v>47</v>
      </c>
      <c r="I39" s="305"/>
      <c r="J39" s="305"/>
      <c r="K39" s="306"/>
      <c r="L39" s="310" t="s">
        <v>45</v>
      </c>
      <c r="O39"/>
      <c r="P39"/>
    </row>
    <row r="40" spans="1:16" ht="13.5" thickBot="1">
      <c r="A40" s="320"/>
      <c r="B40" s="321"/>
      <c r="C40" s="311"/>
      <c r="D40" s="320"/>
      <c r="E40" s="321"/>
      <c r="F40" s="321"/>
      <c r="G40" s="311"/>
      <c r="H40" s="307"/>
      <c r="I40" s="308"/>
      <c r="J40" s="308"/>
      <c r="K40" s="309"/>
      <c r="L40" s="311"/>
      <c r="O40"/>
      <c r="P40"/>
    </row>
    <row r="41" spans="1:16" ht="12.75">
      <c r="A41" s="312" t="s">
        <v>271</v>
      </c>
      <c r="B41" s="313"/>
      <c r="C41" s="77">
        <v>86</v>
      </c>
      <c r="D41" s="314" t="s">
        <v>272</v>
      </c>
      <c r="E41" s="315"/>
      <c r="F41" s="315"/>
      <c r="G41" s="78">
        <v>279</v>
      </c>
      <c r="H41" s="316" t="s">
        <v>273</v>
      </c>
      <c r="I41" s="317"/>
      <c r="J41" s="317"/>
      <c r="K41" s="317"/>
      <c r="L41" s="79">
        <v>220</v>
      </c>
      <c r="O41"/>
      <c r="P41"/>
    </row>
    <row r="42" spans="1:16" ht="12.75">
      <c r="A42" s="322" t="s">
        <v>274</v>
      </c>
      <c r="B42" s="323"/>
      <c r="C42" s="80">
        <v>120</v>
      </c>
      <c r="D42" s="314" t="s">
        <v>275</v>
      </c>
      <c r="E42" s="315"/>
      <c r="F42" s="315"/>
      <c r="G42" s="81">
        <v>380</v>
      </c>
      <c r="H42" s="316" t="s">
        <v>276</v>
      </c>
      <c r="I42" s="317"/>
      <c r="J42" s="317"/>
      <c r="K42" s="317"/>
      <c r="L42" s="79">
        <v>68</v>
      </c>
      <c r="O42"/>
      <c r="P42"/>
    </row>
    <row r="43" spans="1:16" ht="12.75">
      <c r="A43" s="322"/>
      <c r="B43" s="323"/>
      <c r="C43" s="80"/>
      <c r="D43" s="314" t="s">
        <v>277</v>
      </c>
      <c r="E43" s="315"/>
      <c r="F43" s="315"/>
      <c r="G43" s="81">
        <v>302</v>
      </c>
      <c r="H43" s="316" t="s">
        <v>277</v>
      </c>
      <c r="I43" s="317"/>
      <c r="J43" s="317"/>
      <c r="K43" s="317"/>
      <c r="L43" s="79">
        <v>302</v>
      </c>
      <c r="O43"/>
      <c r="P43"/>
    </row>
    <row r="44" spans="1:16" ht="12.75">
      <c r="A44" s="324"/>
      <c r="B44" s="325"/>
      <c r="C44" s="83"/>
      <c r="D44" s="324"/>
      <c r="E44" s="326"/>
      <c r="F44" s="325"/>
      <c r="G44" s="84"/>
      <c r="H44" s="327"/>
      <c r="I44" s="328"/>
      <c r="J44" s="328"/>
      <c r="K44" s="329"/>
      <c r="L44" s="79"/>
      <c r="O44"/>
      <c r="P44"/>
    </row>
    <row r="45" spans="1:16" ht="12.75">
      <c r="A45" s="324"/>
      <c r="B45" s="325"/>
      <c r="C45" s="83"/>
      <c r="D45" s="324"/>
      <c r="E45" s="326"/>
      <c r="F45" s="325"/>
      <c r="G45" s="84"/>
      <c r="H45" s="327"/>
      <c r="I45" s="328"/>
      <c r="J45" s="328"/>
      <c r="K45" s="329"/>
      <c r="L45" s="79"/>
      <c r="O45"/>
      <c r="P45"/>
    </row>
    <row r="46" spans="1:16" ht="12.75">
      <c r="A46" s="324"/>
      <c r="B46" s="325"/>
      <c r="C46" s="83"/>
      <c r="D46" s="324"/>
      <c r="E46" s="326"/>
      <c r="F46" s="325"/>
      <c r="G46" s="84"/>
      <c r="H46" s="327"/>
      <c r="I46" s="328"/>
      <c r="J46" s="328"/>
      <c r="K46" s="329"/>
      <c r="L46" s="79"/>
      <c r="O46"/>
      <c r="P46"/>
    </row>
    <row r="47" spans="1:16" ht="13.5" thickBot="1">
      <c r="A47" s="330"/>
      <c r="B47" s="331"/>
      <c r="C47" s="83"/>
      <c r="D47" s="332"/>
      <c r="E47" s="333"/>
      <c r="F47" s="333"/>
      <c r="G47" s="84"/>
      <c r="H47" s="316"/>
      <c r="I47" s="317"/>
      <c r="J47" s="317"/>
      <c r="K47" s="317"/>
      <c r="L47" s="79"/>
      <c r="O47"/>
      <c r="P47"/>
    </row>
    <row r="48" spans="1:16" ht="13.5" thickBot="1">
      <c r="A48" s="334"/>
      <c r="B48" s="335"/>
      <c r="C48" s="85">
        <f>SUM(C41:C47)</f>
        <v>206</v>
      </c>
      <c r="D48" s="336" t="s">
        <v>8</v>
      </c>
      <c r="E48" s="337"/>
      <c r="F48" s="337"/>
      <c r="G48" s="85">
        <f>SUM(G41:G42)</f>
        <v>659</v>
      </c>
      <c r="H48" s="338" t="s">
        <v>8</v>
      </c>
      <c r="I48" s="339"/>
      <c r="J48" s="339"/>
      <c r="K48" s="339"/>
      <c r="L48" s="85">
        <v>590</v>
      </c>
      <c r="M48" s="86"/>
      <c r="N48" s="86"/>
      <c r="O48"/>
      <c r="P48"/>
    </row>
    <row r="49" spans="1:16" s="1" customFormat="1" ht="13.5" customHeight="1" thickBot="1">
      <c r="A49" s="87"/>
      <c r="B49" s="8"/>
      <c r="C49" s="8"/>
      <c r="D49" s="8"/>
      <c r="E49" s="8"/>
      <c r="F49" s="8"/>
      <c r="G49" s="8"/>
      <c r="H49" s="9"/>
      <c r="I49" s="5"/>
      <c r="J49" s="5"/>
      <c r="K49" s="5"/>
      <c r="L49" s="5"/>
      <c r="M49" s="5"/>
      <c r="N49" s="5"/>
      <c r="O49" s="5"/>
      <c r="P49" s="5"/>
    </row>
    <row r="50" spans="1:16" ht="12.75">
      <c r="A50" s="318" t="s">
        <v>50</v>
      </c>
      <c r="B50" s="319"/>
      <c r="C50" s="310" t="s">
        <v>45</v>
      </c>
      <c r="D50" s="340" t="s">
        <v>51</v>
      </c>
      <c r="E50" s="319"/>
      <c r="F50" s="319"/>
      <c r="G50" s="341" t="s">
        <v>45</v>
      </c>
      <c r="H50" s="304" t="s">
        <v>52</v>
      </c>
      <c r="I50" s="305"/>
      <c r="J50" s="305"/>
      <c r="K50" s="306"/>
      <c r="L50" s="310" t="s">
        <v>45</v>
      </c>
      <c r="O50"/>
      <c r="P50"/>
    </row>
    <row r="51" spans="1:16" ht="13.5" thickBot="1">
      <c r="A51" s="320"/>
      <c r="B51" s="321"/>
      <c r="C51" s="311"/>
      <c r="D51" s="321"/>
      <c r="E51" s="321"/>
      <c r="F51" s="321"/>
      <c r="G51" s="342"/>
      <c r="H51" s="307"/>
      <c r="I51" s="308"/>
      <c r="J51" s="308"/>
      <c r="K51" s="309"/>
      <c r="L51" s="311"/>
      <c r="O51"/>
      <c r="P51"/>
    </row>
    <row r="52" spans="1:16" ht="12.75">
      <c r="A52" s="312" t="s">
        <v>278</v>
      </c>
      <c r="B52" s="343"/>
      <c r="C52" s="77">
        <v>436</v>
      </c>
      <c r="D52" s="442" t="s">
        <v>278</v>
      </c>
      <c r="E52" s="315"/>
      <c r="F52" s="315"/>
      <c r="G52" s="88">
        <v>240</v>
      </c>
      <c r="H52" s="346" t="s">
        <v>279</v>
      </c>
      <c r="I52" s="347"/>
      <c r="J52" s="347"/>
      <c r="K52" s="347"/>
      <c r="L52" s="193">
        <v>450</v>
      </c>
      <c r="O52"/>
      <c r="P52"/>
    </row>
    <row r="53" spans="1:16" ht="13.5" customHeight="1">
      <c r="A53" s="322"/>
      <c r="B53" s="348"/>
      <c r="C53" s="80"/>
      <c r="D53" s="355"/>
      <c r="E53" s="323"/>
      <c r="F53" s="323"/>
      <c r="G53" s="90"/>
      <c r="H53" s="349"/>
      <c r="I53" s="350"/>
      <c r="J53" s="350"/>
      <c r="K53" s="350"/>
      <c r="L53" s="91"/>
      <c r="O53"/>
      <c r="P53"/>
    </row>
    <row r="54" spans="1:16" ht="13.5" customHeight="1">
      <c r="A54" s="322"/>
      <c r="B54" s="351"/>
      <c r="C54" s="80"/>
      <c r="D54" s="355"/>
      <c r="E54" s="323"/>
      <c r="F54" s="323"/>
      <c r="G54" s="90"/>
      <c r="H54" s="327"/>
      <c r="I54" s="328"/>
      <c r="J54" s="328"/>
      <c r="K54" s="329"/>
      <c r="L54" s="91"/>
      <c r="O54"/>
      <c r="P54"/>
    </row>
    <row r="55" spans="1:16" ht="13.5" customHeight="1">
      <c r="A55" s="322"/>
      <c r="B55" s="351"/>
      <c r="C55" s="80"/>
      <c r="D55" s="355"/>
      <c r="E55" s="323"/>
      <c r="F55" s="323"/>
      <c r="G55" s="90"/>
      <c r="H55" s="327"/>
      <c r="I55" s="328"/>
      <c r="J55" s="328"/>
      <c r="K55" s="329"/>
      <c r="L55" s="91"/>
      <c r="O55"/>
      <c r="P55"/>
    </row>
    <row r="56" spans="1:16" ht="13.5" customHeight="1">
      <c r="A56" s="324"/>
      <c r="B56" s="326"/>
      <c r="C56" s="83"/>
      <c r="D56" s="354"/>
      <c r="E56" s="354"/>
      <c r="F56" s="355"/>
      <c r="G56" s="217"/>
      <c r="H56" s="327"/>
      <c r="I56" s="328"/>
      <c r="J56" s="328"/>
      <c r="K56" s="329"/>
      <c r="L56" s="95"/>
      <c r="O56"/>
      <c r="P56"/>
    </row>
    <row r="57" spans="1:16" ht="13.5" customHeight="1">
      <c r="A57" s="322"/>
      <c r="B57" s="351"/>
      <c r="C57" s="83"/>
      <c r="D57" s="354"/>
      <c r="E57" s="354"/>
      <c r="F57" s="355"/>
      <c r="G57" s="217"/>
      <c r="H57" s="327"/>
      <c r="I57" s="328"/>
      <c r="J57" s="328"/>
      <c r="K57" s="329"/>
      <c r="L57" s="95"/>
      <c r="O57"/>
      <c r="P57"/>
    </row>
    <row r="58" spans="1:16" ht="13.5" customHeight="1">
      <c r="A58" s="323"/>
      <c r="B58" s="351"/>
      <c r="C58" s="80"/>
      <c r="D58" s="355"/>
      <c r="E58" s="323"/>
      <c r="F58" s="323"/>
      <c r="G58" s="90"/>
      <c r="H58" s="327"/>
      <c r="I58" s="328"/>
      <c r="J58" s="328"/>
      <c r="K58" s="329"/>
      <c r="L58" s="91"/>
      <c r="O58"/>
      <c r="P58"/>
    </row>
    <row r="59" spans="1:16" ht="13.5" thickBot="1">
      <c r="A59" s="360"/>
      <c r="B59" s="361"/>
      <c r="C59" s="96"/>
      <c r="D59" s="443"/>
      <c r="E59" s="362"/>
      <c r="F59" s="362"/>
      <c r="G59" s="97"/>
      <c r="H59" s="363"/>
      <c r="I59" s="364"/>
      <c r="J59" s="364"/>
      <c r="K59" s="364"/>
      <c r="L59" s="98"/>
      <c r="O59"/>
      <c r="P59"/>
    </row>
    <row r="60" spans="1:16" ht="13.5" thickBot="1">
      <c r="A60" s="334" t="s">
        <v>8</v>
      </c>
      <c r="B60" s="365"/>
      <c r="C60" s="99">
        <f>SUM(C52:C59)</f>
        <v>436</v>
      </c>
      <c r="D60" s="335" t="s">
        <v>8</v>
      </c>
      <c r="E60" s="367"/>
      <c r="F60" s="367"/>
      <c r="G60" s="99">
        <f>SUM(G52:G59)</f>
        <v>240</v>
      </c>
      <c r="H60" s="338" t="s">
        <v>8</v>
      </c>
      <c r="I60" s="339"/>
      <c r="J60" s="339"/>
      <c r="K60" s="339"/>
      <c r="L60" s="85">
        <f>SUM(L52:L59)</f>
        <v>450</v>
      </c>
      <c r="M60" s="86"/>
      <c r="N60" s="86"/>
      <c r="O60"/>
      <c r="P60"/>
    </row>
    <row r="61" spans="1:14" s="1" customFormat="1" ht="12.75">
      <c r="A61" s="100"/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</row>
    <row r="62" spans="1:14" s="1" customFormat="1" ht="13.5" thickBot="1">
      <c r="A62" s="100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200" t="s">
        <v>475</v>
      </c>
      <c r="M62" s="100"/>
      <c r="N62" s="100"/>
    </row>
    <row r="63" spans="1:14" s="1" customFormat="1" ht="26.25" customHeight="1" thickBot="1">
      <c r="A63" s="368" t="s">
        <v>469</v>
      </c>
      <c r="B63" s="369"/>
      <c r="C63" s="369"/>
      <c r="D63" s="369"/>
      <c r="E63" s="370"/>
      <c r="F63" s="371" t="s">
        <v>468</v>
      </c>
      <c r="G63" s="372"/>
      <c r="H63" s="372"/>
      <c r="I63" s="372"/>
      <c r="J63" s="372"/>
      <c r="K63" s="372"/>
      <c r="L63" s="373"/>
      <c r="M63" s="100"/>
      <c r="N63" s="100"/>
    </row>
    <row r="64" spans="1:14" s="1" customFormat="1" ht="14.25" customHeight="1" thickBot="1">
      <c r="A64" s="181" t="s">
        <v>97</v>
      </c>
      <c r="B64" s="182" t="s">
        <v>466</v>
      </c>
      <c r="C64" s="294" t="s">
        <v>98</v>
      </c>
      <c r="D64" s="294"/>
      <c r="E64" s="183" t="s">
        <v>467</v>
      </c>
      <c r="F64" s="295" t="s">
        <v>97</v>
      </c>
      <c r="G64" s="296"/>
      <c r="H64" s="182" t="s">
        <v>466</v>
      </c>
      <c r="I64" s="294" t="s">
        <v>98</v>
      </c>
      <c r="J64" s="294"/>
      <c r="K64" s="294"/>
      <c r="L64" s="184" t="s">
        <v>467</v>
      </c>
      <c r="M64" s="100"/>
      <c r="N64" s="100"/>
    </row>
    <row r="65" spans="1:14" s="1" customFormat="1" ht="12.75">
      <c r="A65" s="185" t="s">
        <v>473</v>
      </c>
      <c r="B65" s="179">
        <v>20</v>
      </c>
      <c r="C65" s="286" t="s">
        <v>482</v>
      </c>
      <c r="D65" s="286"/>
      <c r="E65" s="186">
        <v>0</v>
      </c>
      <c r="F65" s="284" t="s">
        <v>473</v>
      </c>
      <c r="G65" s="285"/>
      <c r="H65" s="179">
        <v>21</v>
      </c>
      <c r="I65" s="286" t="s">
        <v>482</v>
      </c>
      <c r="J65" s="285"/>
      <c r="K65" s="285"/>
      <c r="L65" s="186">
        <v>0</v>
      </c>
      <c r="M65" s="100"/>
      <c r="N65" s="100"/>
    </row>
    <row r="66" spans="1:14" s="1" customFormat="1" ht="12.75">
      <c r="A66" s="187" t="s">
        <v>471</v>
      </c>
      <c r="B66" s="180">
        <v>1</v>
      </c>
      <c r="C66" s="289" t="s">
        <v>472</v>
      </c>
      <c r="D66" s="289"/>
      <c r="E66" s="188">
        <v>0</v>
      </c>
      <c r="F66" s="291" t="s">
        <v>474</v>
      </c>
      <c r="G66" s="290"/>
      <c r="H66" s="180">
        <v>98</v>
      </c>
      <c r="I66" s="289"/>
      <c r="J66" s="290"/>
      <c r="K66" s="290"/>
      <c r="L66" s="188"/>
      <c r="M66" s="100"/>
      <c r="N66" s="100"/>
    </row>
    <row r="67" spans="1:14" s="1" customFormat="1" ht="12.75">
      <c r="A67" s="187" t="s">
        <v>472</v>
      </c>
      <c r="B67" s="180">
        <v>0</v>
      </c>
      <c r="C67" s="289"/>
      <c r="D67" s="289"/>
      <c r="E67" s="188"/>
      <c r="F67" s="289" t="s">
        <v>472</v>
      </c>
      <c r="G67" s="289"/>
      <c r="H67" s="180">
        <v>0</v>
      </c>
      <c r="I67" s="289"/>
      <c r="J67" s="290"/>
      <c r="K67" s="290"/>
      <c r="L67" s="188"/>
      <c r="M67" s="100"/>
      <c r="N67" s="100"/>
    </row>
    <row r="68" spans="1:14" s="1" customFormat="1" ht="13.5" thickBot="1">
      <c r="A68" s="196"/>
      <c r="B68" s="195"/>
      <c r="C68" s="297"/>
      <c r="D68" s="297"/>
      <c r="E68" s="197"/>
      <c r="F68" s="423"/>
      <c r="G68" s="424"/>
      <c r="H68" s="195"/>
      <c r="I68" s="297"/>
      <c r="J68" s="424"/>
      <c r="K68" s="424"/>
      <c r="L68" s="197"/>
      <c r="M68" s="100"/>
      <c r="N68" s="100"/>
    </row>
    <row r="69" spans="1:14" s="1" customFormat="1" ht="13.5" thickBot="1">
      <c r="A69" s="241" t="s">
        <v>8</v>
      </c>
      <c r="B69" s="242">
        <f>SUM(B65:B68)</f>
        <v>21</v>
      </c>
      <c r="C69" s="283" t="s">
        <v>8</v>
      </c>
      <c r="D69" s="283"/>
      <c r="E69" s="199">
        <f>SUM(E65:E68)</f>
        <v>0</v>
      </c>
      <c r="F69" s="444" t="s">
        <v>8</v>
      </c>
      <c r="G69" s="428"/>
      <c r="H69" s="194">
        <f>SUM(H65:H68)</f>
        <v>119</v>
      </c>
      <c r="I69" s="283" t="s">
        <v>8</v>
      </c>
      <c r="J69" s="428"/>
      <c r="K69" s="428"/>
      <c r="L69" s="199">
        <f>SUM(L65:L68)</f>
        <v>0</v>
      </c>
      <c r="M69" s="100"/>
      <c r="N69" s="100"/>
    </row>
    <row r="70" spans="1:14" s="1" customFormat="1" ht="13.5" thickBot="1">
      <c r="A70" s="243" t="s">
        <v>487</v>
      </c>
      <c r="B70" s="244">
        <f>B69-E69</f>
        <v>21</v>
      </c>
      <c r="C70" s="100"/>
      <c r="D70" s="100"/>
      <c r="E70" s="100"/>
      <c r="F70" s="287" t="s">
        <v>487</v>
      </c>
      <c r="G70" s="288"/>
      <c r="H70" s="245">
        <f>H69-L69</f>
        <v>119</v>
      </c>
      <c r="I70" s="100"/>
      <c r="J70" s="100"/>
      <c r="K70" s="100"/>
      <c r="L70" s="100"/>
      <c r="M70" s="100"/>
      <c r="N70" s="100"/>
    </row>
    <row r="73" spans="1:14" s="1" customFormat="1" ht="13.5" thickBot="1">
      <c r="A73" s="100"/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</row>
    <row r="74" spans="1:16" ht="12.75">
      <c r="A74" s="387" t="s">
        <v>87</v>
      </c>
      <c r="B74" s="389" t="s">
        <v>88</v>
      </c>
      <c r="C74" s="436" t="s">
        <v>478</v>
      </c>
      <c r="D74" s="437"/>
      <c r="E74" s="437"/>
      <c r="F74" s="437"/>
      <c r="G74" s="437"/>
      <c r="H74" s="437"/>
      <c r="I74" s="438"/>
      <c r="J74" s="416" t="s">
        <v>89</v>
      </c>
      <c r="K74" s="214"/>
      <c r="L74" s="432" t="s">
        <v>61</v>
      </c>
      <c r="M74" s="433"/>
      <c r="N74" s="358">
        <v>2003</v>
      </c>
      <c r="O74" s="421">
        <v>2004</v>
      </c>
      <c r="P74"/>
    </row>
    <row r="75" spans="1:16" ht="13.5" thickBot="1">
      <c r="A75" s="388"/>
      <c r="B75" s="390"/>
      <c r="C75" s="419" t="s">
        <v>90</v>
      </c>
      <c r="D75" s="439" t="s">
        <v>91</v>
      </c>
      <c r="E75" s="440"/>
      <c r="F75" s="440"/>
      <c r="G75" s="440"/>
      <c r="H75" s="440"/>
      <c r="I75" s="441"/>
      <c r="J75" s="417"/>
      <c r="K75" s="215"/>
      <c r="L75" s="434"/>
      <c r="M75" s="435"/>
      <c r="N75" s="359"/>
      <c r="O75" s="422"/>
      <c r="P75"/>
    </row>
    <row r="76" spans="1:16" ht="13.5" thickBot="1">
      <c r="A76" s="320"/>
      <c r="B76" s="391"/>
      <c r="C76" s="420"/>
      <c r="D76" s="131">
        <v>1</v>
      </c>
      <c r="E76" s="131">
        <v>2</v>
      </c>
      <c r="F76" s="131">
        <v>3</v>
      </c>
      <c r="G76" s="131">
        <v>4</v>
      </c>
      <c r="H76" s="131">
        <v>5</v>
      </c>
      <c r="I76" s="211">
        <v>6</v>
      </c>
      <c r="J76" s="418"/>
      <c r="K76" s="216"/>
      <c r="L76" s="212" t="s">
        <v>62</v>
      </c>
      <c r="M76" s="213"/>
      <c r="N76" s="201">
        <v>0</v>
      </c>
      <c r="O76" s="202">
        <v>0</v>
      </c>
      <c r="P76"/>
    </row>
    <row r="77" spans="1:16" ht="13.5" thickBot="1">
      <c r="A77" s="132">
        <v>33991</v>
      </c>
      <c r="B77" s="133">
        <v>2518</v>
      </c>
      <c r="C77" s="207">
        <f>SUM(D77:I77)</f>
        <v>590</v>
      </c>
      <c r="D77" s="209">
        <v>135</v>
      </c>
      <c r="E77" s="209">
        <v>145</v>
      </c>
      <c r="F77" s="209">
        <v>5</v>
      </c>
      <c r="G77" s="209">
        <v>0</v>
      </c>
      <c r="H77" s="207">
        <v>305</v>
      </c>
      <c r="I77" s="255">
        <v>0</v>
      </c>
      <c r="J77" s="134">
        <f>SUM(A77-B77-C77)</f>
        <v>30883</v>
      </c>
      <c r="K77" s="216"/>
      <c r="L77" s="412" t="s">
        <v>63</v>
      </c>
      <c r="M77" s="413"/>
      <c r="N77" s="103">
        <v>0</v>
      </c>
      <c r="O77" s="104">
        <v>0</v>
      </c>
      <c r="P77"/>
    </row>
    <row r="78" spans="1:15" s="1" customFormat="1" ht="13.5" thickBot="1">
      <c r="A78" s="101"/>
      <c r="B78" s="102"/>
      <c r="C78" s="102"/>
      <c r="D78" s="102"/>
      <c r="E78" s="2"/>
      <c r="F78" s="7"/>
      <c r="G78" s="7"/>
      <c r="H78" s="101"/>
      <c r="I78" s="102"/>
      <c r="J78" s="102"/>
      <c r="K78" s="102"/>
      <c r="L78" s="414" t="s">
        <v>479</v>
      </c>
      <c r="M78" s="415"/>
      <c r="N78" s="203">
        <v>0</v>
      </c>
      <c r="O78" s="204">
        <v>0</v>
      </c>
    </row>
    <row r="79" spans="1:12" s="1" customFormat="1" ht="13.5" thickBot="1">
      <c r="A79" s="101"/>
      <c r="B79" s="102"/>
      <c r="C79" s="102"/>
      <c r="D79" s="102"/>
      <c r="E79" s="2"/>
      <c r="F79" s="7"/>
      <c r="G79" s="7"/>
      <c r="H79" s="101"/>
      <c r="I79" s="102"/>
      <c r="J79" s="102"/>
      <c r="K79" s="102"/>
      <c r="L79" s="2"/>
    </row>
    <row r="80" spans="1:12" s="1" customFormat="1" ht="12.75">
      <c r="A80" s="404" t="s">
        <v>222</v>
      </c>
      <c r="B80" s="406" t="s">
        <v>92</v>
      </c>
      <c r="C80" s="408" t="s">
        <v>93</v>
      </c>
      <c r="D80" s="409"/>
      <c r="E80" s="409"/>
      <c r="F80" s="400"/>
      <c r="G80" s="410" t="s">
        <v>94</v>
      </c>
      <c r="H80" s="392" t="s">
        <v>95</v>
      </c>
      <c r="I80" s="298" t="s">
        <v>224</v>
      </c>
      <c r="J80" s="356"/>
      <c r="K80" s="356"/>
      <c r="L80" s="357"/>
    </row>
    <row r="81" spans="1:12" s="1" customFormat="1" ht="18.75" thickBot="1">
      <c r="A81" s="405"/>
      <c r="B81" s="407"/>
      <c r="C81" s="135" t="s">
        <v>96</v>
      </c>
      <c r="D81" s="136" t="s">
        <v>97</v>
      </c>
      <c r="E81" s="136" t="s">
        <v>98</v>
      </c>
      <c r="F81" s="137" t="s">
        <v>99</v>
      </c>
      <c r="G81" s="411"/>
      <c r="H81" s="393"/>
      <c r="I81" s="226" t="s">
        <v>100</v>
      </c>
      <c r="J81" s="227" t="s">
        <v>97</v>
      </c>
      <c r="K81" s="227" t="s">
        <v>98</v>
      </c>
      <c r="L81" s="228" t="s">
        <v>225</v>
      </c>
    </row>
    <row r="82" spans="1:12" s="1" customFormat="1" ht="12.75">
      <c r="A82" s="138" t="s">
        <v>101</v>
      </c>
      <c r="B82" s="139">
        <v>1264</v>
      </c>
      <c r="C82" s="140" t="s">
        <v>102</v>
      </c>
      <c r="D82" s="141" t="s">
        <v>102</v>
      </c>
      <c r="E82" s="141" t="s">
        <v>102</v>
      </c>
      <c r="F82" s="142" t="s">
        <v>102</v>
      </c>
      <c r="G82" s="143">
        <v>1860</v>
      </c>
      <c r="H82" s="263" t="s">
        <v>102</v>
      </c>
      <c r="I82" s="229" t="s">
        <v>102</v>
      </c>
      <c r="J82" s="230" t="s">
        <v>102</v>
      </c>
      <c r="K82" s="230" t="s">
        <v>102</v>
      </c>
      <c r="L82" s="231" t="s">
        <v>102</v>
      </c>
    </row>
    <row r="83" spans="1:12" s="1" customFormat="1" ht="12.75">
      <c r="A83" s="145" t="s">
        <v>103</v>
      </c>
      <c r="B83" s="146">
        <v>0</v>
      </c>
      <c r="C83" s="147">
        <v>0</v>
      </c>
      <c r="D83" s="148">
        <v>0</v>
      </c>
      <c r="E83" s="148">
        <v>0</v>
      </c>
      <c r="F83" s="149">
        <v>0</v>
      </c>
      <c r="G83" s="150">
        <v>0</v>
      </c>
      <c r="H83" s="264">
        <f>+G83-F83</f>
        <v>0</v>
      </c>
      <c r="I83" s="147">
        <v>0</v>
      </c>
      <c r="J83" s="148">
        <v>24</v>
      </c>
      <c r="K83" s="148">
        <v>0</v>
      </c>
      <c r="L83" s="149">
        <f>+I83+J83-K83</f>
        <v>24</v>
      </c>
    </row>
    <row r="84" spans="1:12" s="1" customFormat="1" ht="12.75">
      <c r="A84" s="145" t="s">
        <v>104</v>
      </c>
      <c r="B84" s="146">
        <v>0</v>
      </c>
      <c r="C84" s="147">
        <v>20</v>
      </c>
      <c r="D84" s="148">
        <v>1</v>
      </c>
      <c r="E84" s="148">
        <v>0</v>
      </c>
      <c r="F84" s="149">
        <v>21</v>
      </c>
      <c r="G84" s="150">
        <v>0</v>
      </c>
      <c r="H84" s="264">
        <f>+G84-F84</f>
        <v>-21</v>
      </c>
      <c r="I84" s="147">
        <v>21</v>
      </c>
      <c r="J84" s="148">
        <v>98</v>
      </c>
      <c r="K84" s="148">
        <v>0</v>
      </c>
      <c r="L84" s="149">
        <f>+I84+J84-K84</f>
        <v>119</v>
      </c>
    </row>
    <row r="85" spans="1:12" s="1" customFormat="1" ht="12.75">
      <c r="A85" s="145" t="s">
        <v>223</v>
      </c>
      <c r="B85" s="146">
        <v>64</v>
      </c>
      <c r="C85" s="147">
        <v>64</v>
      </c>
      <c r="D85" s="148">
        <v>899</v>
      </c>
      <c r="E85" s="148">
        <v>961</v>
      </c>
      <c r="F85" s="149">
        <v>2</v>
      </c>
      <c r="G85" s="150">
        <v>2</v>
      </c>
      <c r="H85" s="264">
        <f>+G85-F85</f>
        <v>0</v>
      </c>
      <c r="I85" s="266">
        <v>2</v>
      </c>
      <c r="J85" s="261">
        <v>590</v>
      </c>
      <c r="K85" s="261">
        <v>590</v>
      </c>
      <c r="L85" s="262">
        <v>2</v>
      </c>
    </row>
    <row r="86" spans="1:12" s="1" customFormat="1" ht="12.75">
      <c r="A86" s="145" t="s">
        <v>105</v>
      </c>
      <c r="B86" s="146">
        <v>1200</v>
      </c>
      <c r="C86" s="171" t="s">
        <v>102</v>
      </c>
      <c r="D86" s="141" t="s">
        <v>102</v>
      </c>
      <c r="E86" s="172" t="s">
        <v>102</v>
      </c>
      <c r="F86" s="173" t="s">
        <v>102</v>
      </c>
      <c r="G86" s="150">
        <v>1858</v>
      </c>
      <c r="H86" s="171" t="s">
        <v>102</v>
      </c>
      <c r="I86" s="140" t="s">
        <v>102</v>
      </c>
      <c r="J86" s="141" t="s">
        <v>102</v>
      </c>
      <c r="K86" s="141" t="s">
        <v>102</v>
      </c>
      <c r="L86" s="233">
        <v>0</v>
      </c>
    </row>
    <row r="87" spans="1:12" s="1" customFormat="1" ht="13.5" thickBot="1">
      <c r="A87" s="154" t="s">
        <v>106</v>
      </c>
      <c r="B87" s="155">
        <v>99</v>
      </c>
      <c r="C87" s="156">
        <v>227</v>
      </c>
      <c r="D87" s="157">
        <v>191</v>
      </c>
      <c r="E87" s="157">
        <v>159</v>
      </c>
      <c r="F87" s="158">
        <v>259</v>
      </c>
      <c r="G87" s="159">
        <v>120</v>
      </c>
      <c r="H87" s="265">
        <f>+G87-F87</f>
        <v>-139</v>
      </c>
      <c r="I87" s="156">
        <v>259</v>
      </c>
      <c r="J87" s="157">
        <v>209</v>
      </c>
      <c r="K87" s="157">
        <v>180</v>
      </c>
      <c r="L87" s="158">
        <v>288</v>
      </c>
    </row>
    <row r="88" spans="1:14" s="1" customFormat="1" ht="12.75">
      <c r="A88" s="100"/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</row>
    <row r="89" spans="1:12" s="1" customFormat="1" ht="12.75">
      <c r="A89" s="101"/>
      <c r="B89" s="102"/>
      <c r="C89" s="102"/>
      <c r="D89" s="102"/>
      <c r="E89" s="2"/>
      <c r="F89" s="7"/>
      <c r="G89" s="7"/>
      <c r="H89" s="101"/>
      <c r="I89" s="102"/>
      <c r="J89" s="102"/>
      <c r="K89" s="102"/>
      <c r="L89" s="2"/>
    </row>
    <row r="90" ht="13.5" thickBot="1"/>
    <row r="91" spans="1:12" ht="12.75">
      <c r="A91" s="401" t="s">
        <v>107</v>
      </c>
      <c r="B91" s="341" t="s">
        <v>8</v>
      </c>
      <c r="C91" s="341" t="s">
        <v>108</v>
      </c>
      <c r="D91" s="383"/>
      <c r="E91" s="383"/>
      <c r="F91" s="383"/>
      <c r="G91" s="383"/>
      <c r="H91" s="384"/>
      <c r="I91" s="105"/>
      <c r="J91" s="374" t="s">
        <v>64</v>
      </c>
      <c r="K91" s="319"/>
      <c r="L91" s="375"/>
    </row>
    <row r="92" spans="1:12" ht="13.5" thickBot="1">
      <c r="A92" s="402"/>
      <c r="B92" s="403"/>
      <c r="C92" s="161" t="s">
        <v>109</v>
      </c>
      <c r="D92" s="162" t="s">
        <v>110</v>
      </c>
      <c r="E92" s="162" t="s">
        <v>111</v>
      </c>
      <c r="F92" s="162" t="s">
        <v>112</v>
      </c>
      <c r="G92" s="163" t="s">
        <v>113</v>
      </c>
      <c r="H92" s="164" t="s">
        <v>90</v>
      </c>
      <c r="I92" s="105"/>
      <c r="J92" s="106"/>
      <c r="K92" s="107" t="s">
        <v>65</v>
      </c>
      <c r="L92" s="108" t="s">
        <v>66</v>
      </c>
    </row>
    <row r="93" spans="1:12" ht="12.75">
      <c r="A93" s="165" t="s">
        <v>114</v>
      </c>
      <c r="B93" s="146">
        <v>0</v>
      </c>
      <c r="C93" s="148">
        <v>0</v>
      </c>
      <c r="D93" s="148"/>
      <c r="E93" s="148"/>
      <c r="F93" s="148"/>
      <c r="G93" s="146"/>
      <c r="H93" s="149">
        <f>SUM(C93:G93)</f>
        <v>0</v>
      </c>
      <c r="I93" s="105"/>
      <c r="J93" s="109">
        <v>2004</v>
      </c>
      <c r="K93" s="110">
        <v>9563</v>
      </c>
      <c r="L93" s="111">
        <f>+G27</f>
        <v>9563</v>
      </c>
    </row>
    <row r="94" spans="1:12" ht="13.5" thickBot="1">
      <c r="A94" s="166" t="s">
        <v>115</v>
      </c>
      <c r="B94" s="155">
        <v>0</v>
      </c>
      <c r="C94" s="157">
        <v>0</v>
      </c>
      <c r="D94" s="157"/>
      <c r="E94" s="157"/>
      <c r="F94" s="157"/>
      <c r="G94" s="155"/>
      <c r="H94" s="158">
        <f>SUM(C94:G94)</f>
        <v>0</v>
      </c>
      <c r="I94" s="105"/>
      <c r="J94" s="112">
        <v>2005</v>
      </c>
      <c r="K94" s="113">
        <f>+L27</f>
        <v>9787</v>
      </c>
      <c r="L94" s="114"/>
    </row>
    <row r="95" ht="12.75" customHeight="1"/>
    <row r="96" ht="13.5" thickBot="1"/>
    <row r="97" spans="1:10" ht="21" customHeight="1">
      <c r="A97" s="376" t="s">
        <v>67</v>
      </c>
      <c r="B97" s="378" t="s">
        <v>68</v>
      </c>
      <c r="C97" s="379"/>
      <c r="D97" s="380"/>
      <c r="E97" s="378" t="s">
        <v>69</v>
      </c>
      <c r="F97" s="379"/>
      <c r="G97" s="381"/>
      <c r="H97" s="382" t="s">
        <v>70</v>
      </c>
      <c r="I97" s="379"/>
      <c r="J97" s="381"/>
    </row>
    <row r="98" spans="1:10" ht="12.75">
      <c r="A98" s="377"/>
      <c r="B98" s="115">
        <v>2003</v>
      </c>
      <c r="C98" s="115">
        <v>2004</v>
      </c>
      <c r="D98" s="115" t="s">
        <v>71</v>
      </c>
      <c r="E98" s="115">
        <v>2003</v>
      </c>
      <c r="F98" s="115">
        <v>2004</v>
      </c>
      <c r="G98" s="116" t="s">
        <v>71</v>
      </c>
      <c r="H98" s="117">
        <v>2003</v>
      </c>
      <c r="I98" s="115">
        <v>2004</v>
      </c>
      <c r="J98" s="116" t="s">
        <v>71</v>
      </c>
    </row>
    <row r="99" spans="1:10" ht="18.75">
      <c r="A99" s="118" t="s">
        <v>72</v>
      </c>
      <c r="B99" s="119">
        <v>2</v>
      </c>
      <c r="C99" s="119">
        <v>2</v>
      </c>
      <c r="D99" s="119">
        <f>+C99-B99</f>
        <v>0</v>
      </c>
      <c r="E99" s="119">
        <v>2</v>
      </c>
      <c r="F99" s="119">
        <v>2</v>
      </c>
      <c r="G99" s="120">
        <f>+F99-E99</f>
        <v>0</v>
      </c>
      <c r="H99" s="121">
        <v>23928</v>
      </c>
      <c r="I99" s="122">
        <v>24969</v>
      </c>
      <c r="J99" s="123">
        <f>+I99-H99</f>
        <v>1041</v>
      </c>
    </row>
    <row r="100" spans="1:10" ht="12.75">
      <c r="A100" s="118" t="s">
        <v>141</v>
      </c>
      <c r="B100" s="119">
        <v>22</v>
      </c>
      <c r="C100" s="119">
        <v>19</v>
      </c>
      <c r="D100" s="119">
        <f aca="true" t="shared" si="11" ref="D100:D109">+C100-B100</f>
        <v>-3</v>
      </c>
      <c r="E100" s="119">
        <v>22</v>
      </c>
      <c r="F100" s="119">
        <v>19</v>
      </c>
      <c r="G100" s="120">
        <f aca="true" t="shared" si="12" ref="G100:G109">+F100-E100</f>
        <v>-3</v>
      </c>
      <c r="H100" s="121">
        <v>16720</v>
      </c>
      <c r="I100" s="124">
        <v>17921</v>
      </c>
      <c r="J100" s="123">
        <f aca="true" t="shared" si="13" ref="J100:J109">+I100-H100</f>
        <v>1201</v>
      </c>
    </row>
    <row r="101" spans="1:10" ht="12.75">
      <c r="A101" s="118" t="s">
        <v>74</v>
      </c>
      <c r="B101" s="119">
        <v>2</v>
      </c>
      <c r="C101" s="119">
        <v>2</v>
      </c>
      <c r="D101" s="119">
        <f t="shared" si="11"/>
        <v>0</v>
      </c>
      <c r="E101" s="119">
        <v>2</v>
      </c>
      <c r="F101" s="119">
        <v>2</v>
      </c>
      <c r="G101" s="120">
        <f t="shared" si="12"/>
        <v>0</v>
      </c>
      <c r="H101" s="121">
        <v>12230</v>
      </c>
      <c r="I101" s="124">
        <v>13110</v>
      </c>
      <c r="J101" s="123">
        <f t="shared" si="13"/>
        <v>880</v>
      </c>
    </row>
    <row r="102" spans="1:10" ht="12.75">
      <c r="A102" s="118" t="s">
        <v>75</v>
      </c>
      <c r="B102" s="119">
        <v>11</v>
      </c>
      <c r="C102" s="119">
        <v>13</v>
      </c>
      <c r="D102" s="119">
        <f t="shared" si="11"/>
        <v>2</v>
      </c>
      <c r="E102" s="119">
        <v>11</v>
      </c>
      <c r="F102" s="119">
        <v>13</v>
      </c>
      <c r="G102" s="120">
        <f t="shared" si="12"/>
        <v>2</v>
      </c>
      <c r="H102" s="121">
        <v>12230</v>
      </c>
      <c r="I102" s="124">
        <v>13110</v>
      </c>
      <c r="J102" s="123">
        <f t="shared" si="13"/>
        <v>880</v>
      </c>
    </row>
    <row r="103" spans="1:10" ht="12.75">
      <c r="A103" s="118" t="s">
        <v>142</v>
      </c>
      <c r="B103" s="119">
        <v>0.1</v>
      </c>
      <c r="C103" s="119">
        <v>0.1</v>
      </c>
      <c r="D103" s="119">
        <f t="shared" si="11"/>
        <v>0</v>
      </c>
      <c r="E103" s="119">
        <v>0.1</v>
      </c>
      <c r="F103" s="119">
        <v>0.1</v>
      </c>
      <c r="G103" s="120">
        <f t="shared" si="12"/>
        <v>0</v>
      </c>
      <c r="H103" s="121">
        <v>17059</v>
      </c>
      <c r="I103" s="124">
        <v>21086</v>
      </c>
      <c r="J103" s="123">
        <f t="shared" si="13"/>
        <v>4027</v>
      </c>
    </row>
    <row r="104" spans="1:10" ht="12.75">
      <c r="A104" s="118" t="s">
        <v>77</v>
      </c>
      <c r="B104" s="119">
        <v>0</v>
      </c>
      <c r="C104" s="119">
        <v>0</v>
      </c>
      <c r="D104" s="119">
        <f t="shared" si="11"/>
        <v>0</v>
      </c>
      <c r="E104" s="119">
        <v>0</v>
      </c>
      <c r="F104" s="119">
        <v>0</v>
      </c>
      <c r="G104" s="120">
        <f t="shared" si="12"/>
        <v>0</v>
      </c>
      <c r="H104" s="121"/>
      <c r="I104" s="124">
        <v>0</v>
      </c>
      <c r="J104" s="123">
        <f t="shared" si="13"/>
        <v>0</v>
      </c>
    </row>
    <row r="105" spans="1:10" ht="12.75">
      <c r="A105" s="118" t="s">
        <v>78</v>
      </c>
      <c r="B105" s="119">
        <v>0</v>
      </c>
      <c r="C105" s="119">
        <v>0</v>
      </c>
      <c r="D105" s="119">
        <f t="shared" si="11"/>
        <v>0</v>
      </c>
      <c r="E105" s="119">
        <v>0</v>
      </c>
      <c r="F105" s="119">
        <v>0</v>
      </c>
      <c r="G105" s="120">
        <f t="shared" si="12"/>
        <v>0</v>
      </c>
      <c r="H105" s="121"/>
      <c r="I105" s="124">
        <v>0</v>
      </c>
      <c r="J105" s="123">
        <f t="shared" si="13"/>
        <v>0</v>
      </c>
    </row>
    <row r="106" spans="1:10" ht="12.75">
      <c r="A106" s="118" t="s">
        <v>79</v>
      </c>
      <c r="B106" s="119">
        <v>0</v>
      </c>
      <c r="C106" s="119">
        <v>0</v>
      </c>
      <c r="D106" s="119">
        <f t="shared" si="11"/>
        <v>0</v>
      </c>
      <c r="E106" s="119">
        <v>0</v>
      </c>
      <c r="F106" s="119">
        <v>0</v>
      </c>
      <c r="G106" s="120">
        <f t="shared" si="12"/>
        <v>0</v>
      </c>
      <c r="H106" s="121"/>
      <c r="I106" s="124">
        <v>0</v>
      </c>
      <c r="J106" s="123">
        <f t="shared" si="13"/>
        <v>0</v>
      </c>
    </row>
    <row r="107" spans="1:10" ht="12.75">
      <c r="A107" s="118" t="s">
        <v>80</v>
      </c>
      <c r="B107" s="119">
        <v>1</v>
      </c>
      <c r="C107" s="119">
        <v>1</v>
      </c>
      <c r="D107" s="119">
        <f t="shared" si="11"/>
        <v>0</v>
      </c>
      <c r="E107" s="119">
        <v>1</v>
      </c>
      <c r="F107" s="119">
        <v>1</v>
      </c>
      <c r="G107" s="120">
        <f t="shared" si="12"/>
        <v>0</v>
      </c>
      <c r="H107" s="121">
        <v>19500</v>
      </c>
      <c r="I107" s="124">
        <v>20530</v>
      </c>
      <c r="J107" s="123">
        <f t="shared" si="13"/>
        <v>1030</v>
      </c>
    </row>
    <row r="108" spans="1:10" ht="12.75">
      <c r="A108" s="118" t="s">
        <v>81</v>
      </c>
      <c r="B108" s="119">
        <v>16.9</v>
      </c>
      <c r="C108" s="119">
        <v>18</v>
      </c>
      <c r="D108" s="119">
        <f t="shared" si="11"/>
        <v>1.1000000000000014</v>
      </c>
      <c r="E108" s="119">
        <v>16.9</v>
      </c>
      <c r="F108" s="119">
        <v>18</v>
      </c>
      <c r="G108" s="120">
        <f t="shared" si="12"/>
        <v>1.1000000000000014</v>
      </c>
      <c r="H108" s="121">
        <v>10199</v>
      </c>
      <c r="I108" s="124">
        <v>9971</v>
      </c>
      <c r="J108" s="123">
        <f t="shared" si="13"/>
        <v>-228</v>
      </c>
    </row>
    <row r="109" spans="1:10" ht="13.5" thickBot="1">
      <c r="A109" s="125" t="s">
        <v>8</v>
      </c>
      <c r="B109" s="126">
        <v>55</v>
      </c>
      <c r="C109" s="126">
        <v>55.1</v>
      </c>
      <c r="D109" s="126">
        <f t="shared" si="11"/>
        <v>0.10000000000000142</v>
      </c>
      <c r="E109" s="126">
        <v>55</v>
      </c>
      <c r="F109" s="126">
        <v>55.1</v>
      </c>
      <c r="G109" s="127">
        <f t="shared" si="12"/>
        <v>0.10000000000000142</v>
      </c>
      <c r="H109" s="128">
        <v>14237</v>
      </c>
      <c r="I109" s="129">
        <v>14547</v>
      </c>
      <c r="J109" s="130">
        <f t="shared" si="13"/>
        <v>310</v>
      </c>
    </row>
    <row r="110" ht="13.5" thickBot="1"/>
    <row r="111" spans="1:16" ht="12.75">
      <c r="A111" s="394" t="s">
        <v>82</v>
      </c>
      <c r="B111" s="395"/>
      <c r="C111" s="396"/>
      <c r="D111" s="105"/>
      <c r="E111" s="394" t="s">
        <v>83</v>
      </c>
      <c r="F111" s="395"/>
      <c r="G111" s="396"/>
      <c r="H111"/>
      <c r="I111"/>
      <c r="J111"/>
      <c r="K111"/>
      <c r="L111"/>
      <c r="M111"/>
      <c r="N111"/>
      <c r="O111"/>
      <c r="P111"/>
    </row>
    <row r="112" spans="1:16" ht="13.5" thickBot="1">
      <c r="A112" s="106" t="s">
        <v>84</v>
      </c>
      <c r="B112" s="107" t="s">
        <v>85</v>
      </c>
      <c r="C112" s="108" t="s">
        <v>66</v>
      </c>
      <c r="D112" s="105"/>
      <c r="E112" s="106"/>
      <c r="F112" s="397" t="s">
        <v>86</v>
      </c>
      <c r="G112" s="398"/>
      <c r="H112"/>
      <c r="I112"/>
      <c r="J112"/>
      <c r="K112"/>
      <c r="L112"/>
      <c r="M112"/>
      <c r="N112"/>
      <c r="O112"/>
      <c r="P112"/>
    </row>
    <row r="113" spans="1:16" ht="12.75">
      <c r="A113" s="109">
        <v>2004</v>
      </c>
      <c r="B113" s="110">
        <v>54</v>
      </c>
      <c r="C113" s="111">
        <v>55</v>
      </c>
      <c r="D113" s="105"/>
      <c r="E113" s="109">
        <v>2004</v>
      </c>
      <c r="F113" s="399">
        <v>119</v>
      </c>
      <c r="G113" s="400"/>
      <c r="H113"/>
      <c r="I113"/>
      <c r="J113"/>
      <c r="K113"/>
      <c r="L113"/>
      <c r="M113"/>
      <c r="N113"/>
      <c r="O113"/>
      <c r="P113"/>
    </row>
    <row r="114" spans="1:16" ht="13.5" thickBot="1">
      <c r="A114" s="112">
        <v>2005</v>
      </c>
      <c r="B114" s="113">
        <v>59</v>
      </c>
      <c r="C114" s="168" t="s">
        <v>221</v>
      </c>
      <c r="D114" s="105"/>
      <c r="E114" s="112">
        <v>2005</v>
      </c>
      <c r="F114" s="385">
        <v>119</v>
      </c>
      <c r="G114" s="386"/>
      <c r="H114"/>
      <c r="I114"/>
      <c r="J114"/>
      <c r="K114"/>
      <c r="L114"/>
      <c r="M114"/>
      <c r="N114"/>
      <c r="O114"/>
      <c r="P114"/>
    </row>
  </sheetData>
  <mergeCells count="123">
    <mergeCell ref="A111:C111"/>
    <mergeCell ref="E111:G111"/>
    <mergeCell ref="F114:G114"/>
    <mergeCell ref="F112:G112"/>
    <mergeCell ref="F113:G113"/>
    <mergeCell ref="J91:L91"/>
    <mergeCell ref="A97:A98"/>
    <mergeCell ref="B97:D97"/>
    <mergeCell ref="E97:G97"/>
    <mergeCell ref="H97:J97"/>
    <mergeCell ref="A91:A92"/>
    <mergeCell ref="B91:B92"/>
    <mergeCell ref="C91:H91"/>
    <mergeCell ref="A59:B59"/>
    <mergeCell ref="D59:F59"/>
    <mergeCell ref="H59:K59"/>
    <mergeCell ref="A60:B60"/>
    <mergeCell ref="D60:F60"/>
    <mergeCell ref="H60:K60"/>
    <mergeCell ref="A57:B57"/>
    <mergeCell ref="D57:F57"/>
    <mergeCell ref="H57:K57"/>
    <mergeCell ref="A58:B58"/>
    <mergeCell ref="D58:F58"/>
    <mergeCell ref="H58:K58"/>
    <mergeCell ref="A55:B55"/>
    <mergeCell ref="D55:F55"/>
    <mergeCell ref="H55:K55"/>
    <mergeCell ref="A56:B56"/>
    <mergeCell ref="D56:F56"/>
    <mergeCell ref="H56:K56"/>
    <mergeCell ref="A53:B53"/>
    <mergeCell ref="D53:F53"/>
    <mergeCell ref="H53:K53"/>
    <mergeCell ref="A54:B54"/>
    <mergeCell ref="D54:F54"/>
    <mergeCell ref="H54:K54"/>
    <mergeCell ref="L50:L51"/>
    <mergeCell ref="A52:B52"/>
    <mergeCell ref="D52:F52"/>
    <mergeCell ref="H52:K52"/>
    <mergeCell ref="A48:B48"/>
    <mergeCell ref="D48:F48"/>
    <mergeCell ref="H48:K48"/>
    <mergeCell ref="A50:B51"/>
    <mergeCell ref="C50:C51"/>
    <mergeCell ref="D50:F51"/>
    <mergeCell ref="G50:G51"/>
    <mergeCell ref="H50:K51"/>
    <mergeCell ref="A46:B46"/>
    <mergeCell ref="D46:F46"/>
    <mergeCell ref="H46:K46"/>
    <mergeCell ref="A47:B47"/>
    <mergeCell ref="D47:F47"/>
    <mergeCell ref="H47:K47"/>
    <mergeCell ref="A44:B44"/>
    <mergeCell ref="D44:F44"/>
    <mergeCell ref="H44:K44"/>
    <mergeCell ref="A45:B45"/>
    <mergeCell ref="D45:F45"/>
    <mergeCell ref="H45:K45"/>
    <mergeCell ref="A42:B42"/>
    <mergeCell ref="D42:F42"/>
    <mergeCell ref="H42:K42"/>
    <mergeCell ref="A43:B43"/>
    <mergeCell ref="D43:F43"/>
    <mergeCell ref="H43:K43"/>
    <mergeCell ref="H39:K40"/>
    <mergeCell ref="L39:L40"/>
    <mergeCell ref="A41:B41"/>
    <mergeCell ref="D41:F41"/>
    <mergeCell ref="H41:K41"/>
    <mergeCell ref="A39:B40"/>
    <mergeCell ref="C39:C40"/>
    <mergeCell ref="D39:F40"/>
    <mergeCell ref="G39:G40"/>
    <mergeCell ref="B36:D36"/>
    <mergeCell ref="E36:G36"/>
    <mergeCell ref="J36:L36"/>
    <mergeCell ref="B37:D37"/>
    <mergeCell ref="E37:G37"/>
    <mergeCell ref="A3:A6"/>
    <mergeCell ref="B3:N3"/>
    <mergeCell ref="H4:I4"/>
    <mergeCell ref="M4:N4"/>
    <mergeCell ref="A63:E63"/>
    <mergeCell ref="F63:L63"/>
    <mergeCell ref="C64:D64"/>
    <mergeCell ref="F64:G64"/>
    <mergeCell ref="I64:K64"/>
    <mergeCell ref="C65:D65"/>
    <mergeCell ref="F65:G65"/>
    <mergeCell ref="I65:K65"/>
    <mergeCell ref="C66:D66"/>
    <mergeCell ref="F66:G66"/>
    <mergeCell ref="I66:K66"/>
    <mergeCell ref="C67:D67"/>
    <mergeCell ref="F67:G67"/>
    <mergeCell ref="I67:K67"/>
    <mergeCell ref="C68:D68"/>
    <mergeCell ref="F68:G68"/>
    <mergeCell ref="I68:K68"/>
    <mergeCell ref="C69:D69"/>
    <mergeCell ref="F69:G69"/>
    <mergeCell ref="I69:K69"/>
    <mergeCell ref="F70:G70"/>
    <mergeCell ref="A74:A76"/>
    <mergeCell ref="B74:B76"/>
    <mergeCell ref="C74:I74"/>
    <mergeCell ref="C75:C76"/>
    <mergeCell ref="D75:I75"/>
    <mergeCell ref="J74:J76"/>
    <mergeCell ref="L74:M75"/>
    <mergeCell ref="N74:N75"/>
    <mergeCell ref="O74:O75"/>
    <mergeCell ref="L77:M77"/>
    <mergeCell ref="L78:M78"/>
    <mergeCell ref="A80:A81"/>
    <mergeCell ref="B80:B81"/>
    <mergeCell ref="C80:F80"/>
    <mergeCell ref="G80:G81"/>
    <mergeCell ref="H80:H81"/>
    <mergeCell ref="I80:L80"/>
  </mergeCells>
  <printOptions horizontalCentered="1"/>
  <pageMargins left="0.15748031496062992" right="0.15748031496062992" top="0.5905511811023623" bottom="0.15748031496062992" header="0.35433070866141736" footer="0.15748031496062992"/>
  <pageSetup horizontalDpi="600" verticalDpi="600" orientation="portrait" paperSize="9" scale="65" r:id="rId1"/>
  <headerFooter alignWithMargins="0">
    <oddFooter>&amp;C&amp;P</oddFooter>
  </headerFooter>
  <rowBreaks count="1" manualBreakCount="1">
    <brk id="73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115"/>
  <sheetViews>
    <sheetView view="pageBreakPreview" zoomScale="75" zoomScaleSheetLayoutView="75" workbookViewId="0" topLeftCell="A1">
      <selection activeCell="M2" sqref="M2"/>
    </sheetView>
  </sheetViews>
  <sheetFormatPr defaultColWidth="9.00390625" defaultRowHeight="12.75"/>
  <cols>
    <col min="1" max="1" width="28.125" style="10" customWidth="1"/>
    <col min="2" max="3" width="9.75390625" style="11" customWidth="1"/>
    <col min="4" max="4" width="10.875" style="11" customWidth="1"/>
    <col min="5" max="6" width="9.75390625" style="11" customWidth="1"/>
    <col min="7" max="7" width="11.00390625" style="11" customWidth="1"/>
    <col min="8" max="8" width="8.125" style="11" customWidth="1"/>
    <col min="9" max="9" width="8.875" style="10" customWidth="1"/>
    <col min="10" max="16" width="9.125" style="10" customWidth="1"/>
  </cols>
  <sheetData>
    <row r="1" spans="12:14" ht="15.75">
      <c r="L1" s="12"/>
      <c r="N1" s="13"/>
    </row>
    <row r="2" spans="1:14" ht="16.5" thickBot="1">
      <c r="A2" s="14"/>
      <c r="B2" s="15"/>
      <c r="C2" s="15"/>
      <c r="D2" s="15"/>
      <c r="E2" s="15"/>
      <c r="F2" s="15"/>
      <c r="G2" s="15"/>
      <c r="H2" s="15"/>
      <c r="L2" s="12"/>
      <c r="N2" s="13"/>
    </row>
    <row r="3" spans="1:14" ht="24" customHeight="1" thickBot="1">
      <c r="A3" s="282" t="s">
        <v>0</v>
      </c>
      <c r="B3" s="279" t="s">
        <v>194</v>
      </c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8"/>
    </row>
    <row r="4" spans="1:14" ht="12.75">
      <c r="A4" s="281"/>
      <c r="B4" s="16" t="s">
        <v>1</v>
      </c>
      <c r="C4" s="17"/>
      <c r="D4" s="18"/>
      <c r="E4" s="16" t="s">
        <v>2</v>
      </c>
      <c r="F4" s="17"/>
      <c r="G4" s="18"/>
      <c r="H4" s="298" t="s">
        <v>3</v>
      </c>
      <c r="I4" s="299"/>
      <c r="J4" s="17" t="s">
        <v>4</v>
      </c>
      <c r="K4" s="19"/>
      <c r="L4" s="18"/>
      <c r="M4" s="298" t="s">
        <v>5</v>
      </c>
      <c r="N4" s="300"/>
    </row>
    <row r="5" spans="1:14" ht="12.75">
      <c r="A5" s="281"/>
      <c r="B5" s="20" t="s">
        <v>6</v>
      </c>
      <c r="C5" s="21" t="s">
        <v>7</v>
      </c>
      <c r="D5" s="22" t="s">
        <v>8</v>
      </c>
      <c r="E5" s="20" t="s">
        <v>6</v>
      </c>
      <c r="F5" s="21" t="s">
        <v>7</v>
      </c>
      <c r="G5" s="22" t="s">
        <v>8</v>
      </c>
      <c r="H5" s="23" t="s">
        <v>8</v>
      </c>
      <c r="I5" s="23" t="s">
        <v>9</v>
      </c>
      <c r="J5" s="24" t="s">
        <v>6</v>
      </c>
      <c r="K5" s="21" t="s">
        <v>7</v>
      </c>
      <c r="L5" s="22" t="s">
        <v>8</v>
      </c>
      <c r="M5" s="23" t="s">
        <v>8</v>
      </c>
      <c r="N5" s="22" t="s">
        <v>9</v>
      </c>
    </row>
    <row r="6" spans="1:14" ht="13.5" thickBot="1">
      <c r="A6" s="278"/>
      <c r="B6" s="25" t="s">
        <v>10</v>
      </c>
      <c r="C6" s="26" t="s">
        <v>10</v>
      </c>
      <c r="D6" s="27"/>
      <c r="E6" s="25" t="s">
        <v>10</v>
      </c>
      <c r="F6" s="26" t="s">
        <v>10</v>
      </c>
      <c r="G6" s="27"/>
      <c r="H6" s="28" t="s">
        <v>11</v>
      </c>
      <c r="I6" s="29" t="s">
        <v>12</v>
      </c>
      <c r="J6" s="30" t="s">
        <v>10</v>
      </c>
      <c r="K6" s="26" t="s">
        <v>10</v>
      </c>
      <c r="L6" s="27"/>
      <c r="M6" s="28" t="s">
        <v>11</v>
      </c>
      <c r="N6" s="27" t="s">
        <v>12</v>
      </c>
    </row>
    <row r="7" spans="1:14" ht="13.5" customHeight="1" thickTop="1">
      <c r="A7" s="31" t="s">
        <v>13</v>
      </c>
      <c r="B7" s="32"/>
      <c r="C7" s="33"/>
      <c r="D7" s="34"/>
      <c r="E7" s="32"/>
      <c r="F7" s="33"/>
      <c r="G7" s="34"/>
      <c r="H7" s="35"/>
      <c r="I7" s="36"/>
      <c r="J7" s="37"/>
      <c r="K7" s="33"/>
      <c r="L7" s="38"/>
      <c r="M7" s="35"/>
      <c r="N7" s="39"/>
    </row>
    <row r="8" spans="1:14" ht="13.5" customHeight="1">
      <c r="A8" s="40" t="s">
        <v>14</v>
      </c>
      <c r="B8" s="41">
        <v>5447</v>
      </c>
      <c r="C8" s="42">
        <v>1060</v>
      </c>
      <c r="D8" s="43">
        <f>SUM(B8:C8)</f>
        <v>6507</v>
      </c>
      <c r="E8" s="41">
        <v>5533</v>
      </c>
      <c r="F8" s="42">
        <v>627</v>
      </c>
      <c r="G8" s="43">
        <f>SUM(E8:F8)</f>
        <v>6160</v>
      </c>
      <c r="H8" s="44">
        <f>+G8-D8</f>
        <v>-347</v>
      </c>
      <c r="I8" s="45">
        <f>+G8/D8</f>
        <v>0.946672813892731</v>
      </c>
      <c r="J8" s="46">
        <v>5540</v>
      </c>
      <c r="K8" s="42">
        <v>615</v>
      </c>
      <c r="L8" s="47">
        <f>SUM(J8:K8)</f>
        <v>6155</v>
      </c>
      <c r="M8" s="44">
        <f>+L8-G8</f>
        <v>-5</v>
      </c>
      <c r="N8" s="48">
        <f>+L8/G8</f>
        <v>0.9991883116883117</v>
      </c>
    </row>
    <row r="9" spans="1:14" ht="13.5" customHeight="1">
      <c r="A9" s="40" t="s">
        <v>15</v>
      </c>
      <c r="B9" s="41"/>
      <c r="C9" s="42"/>
      <c r="D9" s="43">
        <f aca="true" t="shared" si="0" ref="D9:D15">SUM(B9:C9)</f>
        <v>0</v>
      </c>
      <c r="E9" s="41"/>
      <c r="F9" s="42"/>
      <c r="G9" s="43">
        <f aca="true" t="shared" si="1" ref="G9:G15">SUM(E9:F9)</f>
        <v>0</v>
      </c>
      <c r="H9" s="44">
        <f aca="true" t="shared" si="2" ref="H9:H35">+G9-D9</f>
        <v>0</v>
      </c>
      <c r="I9" s="45"/>
      <c r="J9" s="46"/>
      <c r="K9" s="42"/>
      <c r="L9" s="47">
        <f aca="true" t="shared" si="3" ref="L9:L15">SUM(J9:K9)</f>
        <v>0</v>
      </c>
      <c r="M9" s="44">
        <f aca="true" t="shared" si="4" ref="M9:M35">+L9-G9</f>
        <v>0</v>
      </c>
      <c r="N9" s="48"/>
    </row>
    <row r="10" spans="1:14" ht="13.5" customHeight="1">
      <c r="A10" s="40" t="s">
        <v>16</v>
      </c>
      <c r="B10" s="41"/>
      <c r="C10" s="42"/>
      <c r="D10" s="43">
        <f t="shared" si="0"/>
        <v>0</v>
      </c>
      <c r="E10" s="41"/>
      <c r="F10" s="42"/>
      <c r="G10" s="43">
        <f t="shared" si="1"/>
        <v>0</v>
      </c>
      <c r="H10" s="44">
        <f t="shared" si="2"/>
        <v>0</v>
      </c>
      <c r="I10" s="45"/>
      <c r="J10" s="46"/>
      <c r="K10" s="42"/>
      <c r="L10" s="47">
        <f t="shared" si="3"/>
        <v>0</v>
      </c>
      <c r="M10" s="44">
        <f t="shared" si="4"/>
        <v>0</v>
      </c>
      <c r="N10" s="48"/>
    </row>
    <row r="11" spans="1:14" ht="13.5" customHeight="1">
      <c r="A11" s="40" t="s">
        <v>17</v>
      </c>
      <c r="B11" s="41">
        <v>58</v>
      </c>
      <c r="C11" s="42">
        <v>59</v>
      </c>
      <c r="D11" s="43">
        <f t="shared" si="0"/>
        <v>117</v>
      </c>
      <c r="E11" s="41">
        <v>66</v>
      </c>
      <c r="F11" s="42"/>
      <c r="G11" s="43">
        <f t="shared" si="1"/>
        <v>66</v>
      </c>
      <c r="H11" s="44">
        <f t="shared" si="2"/>
        <v>-51</v>
      </c>
      <c r="I11" s="45">
        <f aca="true" t="shared" si="5" ref="I11:I35">+G11/D11</f>
        <v>0.5641025641025641</v>
      </c>
      <c r="J11" s="46">
        <v>1</v>
      </c>
      <c r="K11" s="42">
        <v>55</v>
      </c>
      <c r="L11" s="47">
        <f t="shared" si="3"/>
        <v>56</v>
      </c>
      <c r="M11" s="44">
        <f t="shared" si="4"/>
        <v>-10</v>
      </c>
      <c r="N11" s="48">
        <f aca="true" t="shared" si="6" ref="N11:N35">+L11/G11</f>
        <v>0.8484848484848485</v>
      </c>
    </row>
    <row r="12" spans="1:14" ht="13.5" customHeight="1">
      <c r="A12" s="49" t="s">
        <v>18</v>
      </c>
      <c r="B12" s="41">
        <v>52</v>
      </c>
      <c r="C12" s="42"/>
      <c r="D12" s="43">
        <f t="shared" si="0"/>
        <v>52</v>
      </c>
      <c r="E12" s="41">
        <v>10</v>
      </c>
      <c r="F12" s="42"/>
      <c r="G12" s="43">
        <f t="shared" si="1"/>
        <v>10</v>
      </c>
      <c r="H12" s="44">
        <f t="shared" si="2"/>
        <v>-42</v>
      </c>
      <c r="I12" s="45">
        <f t="shared" si="5"/>
        <v>0.19230769230769232</v>
      </c>
      <c r="J12" s="46"/>
      <c r="K12" s="42"/>
      <c r="L12" s="47">
        <f t="shared" si="3"/>
        <v>0</v>
      </c>
      <c r="M12" s="44">
        <f t="shared" si="4"/>
        <v>-10</v>
      </c>
      <c r="N12" s="48"/>
    </row>
    <row r="13" spans="1:14" ht="13.5" customHeight="1">
      <c r="A13" s="49" t="s">
        <v>19</v>
      </c>
      <c r="B13" s="41"/>
      <c r="C13" s="42">
        <v>50</v>
      </c>
      <c r="D13" s="43">
        <f t="shared" si="0"/>
        <v>50</v>
      </c>
      <c r="E13" s="41"/>
      <c r="F13" s="42"/>
      <c r="G13" s="43">
        <f t="shared" si="1"/>
        <v>0</v>
      </c>
      <c r="H13" s="44">
        <f t="shared" si="2"/>
        <v>-50</v>
      </c>
      <c r="I13" s="45">
        <f t="shared" si="5"/>
        <v>0</v>
      </c>
      <c r="J13" s="46"/>
      <c r="K13" s="42"/>
      <c r="L13" s="47">
        <f t="shared" si="3"/>
        <v>0</v>
      </c>
      <c r="M13" s="44">
        <f t="shared" si="4"/>
        <v>0</v>
      </c>
      <c r="N13" s="48"/>
    </row>
    <row r="14" spans="1:14" ht="23.25" customHeight="1">
      <c r="A14" s="49" t="s">
        <v>20</v>
      </c>
      <c r="B14" s="41"/>
      <c r="C14" s="42">
        <v>50</v>
      </c>
      <c r="D14" s="43">
        <f t="shared" si="0"/>
        <v>50</v>
      </c>
      <c r="E14" s="41"/>
      <c r="F14" s="42"/>
      <c r="G14" s="43">
        <f t="shared" si="1"/>
        <v>0</v>
      </c>
      <c r="H14" s="44">
        <f t="shared" si="2"/>
        <v>-50</v>
      </c>
      <c r="I14" s="45"/>
      <c r="J14" s="46"/>
      <c r="K14" s="42"/>
      <c r="L14" s="47">
        <f t="shared" si="3"/>
        <v>0</v>
      </c>
      <c r="M14" s="44">
        <f t="shared" si="4"/>
        <v>0</v>
      </c>
      <c r="N14" s="48"/>
    </row>
    <row r="15" spans="1:14" ht="13.5" customHeight="1" thickBot="1">
      <c r="A15" s="50" t="s">
        <v>21</v>
      </c>
      <c r="B15" s="51">
        <v>10090</v>
      </c>
      <c r="C15" s="52"/>
      <c r="D15" s="43">
        <f t="shared" si="0"/>
        <v>10090</v>
      </c>
      <c r="E15" s="51">
        <v>10610</v>
      </c>
      <c r="F15" s="52"/>
      <c r="G15" s="43">
        <f t="shared" si="1"/>
        <v>10610</v>
      </c>
      <c r="H15" s="53">
        <f t="shared" si="2"/>
        <v>520</v>
      </c>
      <c r="I15" s="54">
        <f t="shared" si="5"/>
        <v>1.0515361744301288</v>
      </c>
      <c r="J15" s="55">
        <v>10700</v>
      </c>
      <c r="K15" s="52"/>
      <c r="L15" s="47">
        <f t="shared" si="3"/>
        <v>10700</v>
      </c>
      <c r="M15" s="53">
        <f t="shared" si="4"/>
        <v>90</v>
      </c>
      <c r="N15" s="56">
        <f t="shared" si="6"/>
        <v>1.0084825636192272</v>
      </c>
    </row>
    <row r="16" spans="1:14" ht="13.5" customHeight="1" thickBot="1">
      <c r="A16" s="57" t="s">
        <v>22</v>
      </c>
      <c r="B16" s="58">
        <f aca="true" t="shared" si="7" ref="B16:G16">SUM(B7+B8+B9+B10+B11+B13+B15)</f>
        <v>15595</v>
      </c>
      <c r="C16" s="59">
        <f t="shared" si="7"/>
        <v>1169</v>
      </c>
      <c r="D16" s="60">
        <f t="shared" si="7"/>
        <v>16764</v>
      </c>
      <c r="E16" s="58">
        <f t="shared" si="7"/>
        <v>16209</v>
      </c>
      <c r="F16" s="59">
        <f t="shared" si="7"/>
        <v>627</v>
      </c>
      <c r="G16" s="60">
        <f t="shared" si="7"/>
        <v>16836</v>
      </c>
      <c r="H16" s="61">
        <f t="shared" si="2"/>
        <v>72</v>
      </c>
      <c r="I16" s="62">
        <f t="shared" si="5"/>
        <v>1.0042949176807445</v>
      </c>
      <c r="J16" s="63">
        <f>SUM(J7+J8+J9+J10+J11+J13+J15)</f>
        <v>16241</v>
      </c>
      <c r="K16" s="59">
        <f>SUM(K7+K8+K9+K10+K11+K13+K15)</f>
        <v>670</v>
      </c>
      <c r="L16" s="60">
        <f>SUM(L7+L8+L9+L10+L11+L13+L15)</f>
        <v>16911</v>
      </c>
      <c r="M16" s="61">
        <f t="shared" si="4"/>
        <v>75</v>
      </c>
      <c r="N16" s="64">
        <f t="shared" si="6"/>
        <v>1.0044547398431931</v>
      </c>
    </row>
    <row r="17" spans="1:14" ht="13.5" customHeight="1">
      <c r="A17" s="65" t="s">
        <v>23</v>
      </c>
      <c r="B17" s="32">
        <v>1672</v>
      </c>
      <c r="C17" s="33"/>
      <c r="D17" s="43">
        <f aca="true" t="shared" si="8" ref="D17:D34">SUM(B17:C17)</f>
        <v>1672</v>
      </c>
      <c r="E17" s="32">
        <v>522.13</v>
      </c>
      <c r="F17" s="33">
        <v>0.21</v>
      </c>
      <c r="G17" s="34">
        <f>SUM(E17:F17)</f>
        <v>522.34</v>
      </c>
      <c r="H17" s="35">
        <f t="shared" si="2"/>
        <v>-1149.6599999999999</v>
      </c>
      <c r="I17" s="66">
        <f t="shared" si="5"/>
        <v>0.31240430622009574</v>
      </c>
      <c r="J17" s="37">
        <v>651</v>
      </c>
      <c r="K17" s="33">
        <v>40</v>
      </c>
      <c r="L17" s="38">
        <f>SUM(J17:K17)</f>
        <v>691</v>
      </c>
      <c r="M17" s="35">
        <f t="shared" si="4"/>
        <v>168.65999999999997</v>
      </c>
      <c r="N17" s="67">
        <f t="shared" si="6"/>
        <v>1.3228931347398245</v>
      </c>
    </row>
    <row r="18" spans="1:14" ht="21" customHeight="1">
      <c r="A18" s="49" t="s">
        <v>24</v>
      </c>
      <c r="B18" s="32">
        <v>972</v>
      </c>
      <c r="C18" s="33"/>
      <c r="D18" s="43">
        <f t="shared" si="8"/>
        <v>972</v>
      </c>
      <c r="E18" s="32"/>
      <c r="F18" s="33"/>
      <c r="G18" s="34">
        <f aca="true" t="shared" si="9" ref="G18:G34">SUM(E18:F18)</f>
        <v>0</v>
      </c>
      <c r="H18" s="44">
        <f t="shared" si="2"/>
        <v>-972</v>
      </c>
      <c r="I18" s="45">
        <f t="shared" si="5"/>
        <v>0</v>
      </c>
      <c r="J18" s="37">
        <v>300</v>
      </c>
      <c r="K18" s="33"/>
      <c r="L18" s="38">
        <f aca="true" t="shared" si="10" ref="L18:L34">SUM(J18:K18)</f>
        <v>300</v>
      </c>
      <c r="M18" s="44">
        <f t="shared" si="4"/>
        <v>300</v>
      </c>
      <c r="N18" s="48"/>
    </row>
    <row r="19" spans="1:14" ht="13.5" customHeight="1">
      <c r="A19" s="40" t="s">
        <v>25</v>
      </c>
      <c r="B19" s="41">
        <v>823</v>
      </c>
      <c r="C19" s="42">
        <v>558</v>
      </c>
      <c r="D19" s="43">
        <f t="shared" si="8"/>
        <v>1381</v>
      </c>
      <c r="E19" s="41">
        <v>950</v>
      </c>
      <c r="F19" s="42">
        <v>271</v>
      </c>
      <c r="G19" s="34">
        <f t="shared" si="9"/>
        <v>1221</v>
      </c>
      <c r="H19" s="44">
        <f t="shared" si="2"/>
        <v>-160</v>
      </c>
      <c r="I19" s="45">
        <f t="shared" si="5"/>
        <v>0.8841419261404779</v>
      </c>
      <c r="J19" s="46">
        <v>850</v>
      </c>
      <c r="K19" s="42">
        <v>550</v>
      </c>
      <c r="L19" s="38">
        <f t="shared" si="10"/>
        <v>1400</v>
      </c>
      <c r="M19" s="44">
        <f t="shared" si="4"/>
        <v>179</v>
      </c>
      <c r="N19" s="48">
        <f t="shared" si="6"/>
        <v>1.1466011466011465</v>
      </c>
    </row>
    <row r="20" spans="1:14" ht="13.5" customHeight="1">
      <c r="A20" s="49" t="s">
        <v>26</v>
      </c>
      <c r="B20" s="41"/>
      <c r="C20" s="42"/>
      <c r="D20" s="43">
        <f t="shared" si="8"/>
        <v>0</v>
      </c>
      <c r="E20" s="41"/>
      <c r="F20" s="42"/>
      <c r="G20" s="34">
        <f t="shared" si="9"/>
        <v>0</v>
      </c>
      <c r="H20" s="44">
        <f t="shared" si="2"/>
        <v>0</v>
      </c>
      <c r="I20" s="45"/>
      <c r="J20" s="46"/>
      <c r="K20" s="42"/>
      <c r="L20" s="38">
        <f t="shared" si="10"/>
        <v>0</v>
      </c>
      <c r="M20" s="44">
        <f t="shared" si="4"/>
        <v>0</v>
      </c>
      <c r="N20" s="48"/>
    </row>
    <row r="21" spans="1:14" ht="13.5" customHeight="1">
      <c r="A21" s="40" t="s">
        <v>27</v>
      </c>
      <c r="B21" s="41"/>
      <c r="C21" s="42"/>
      <c r="D21" s="43">
        <f t="shared" si="8"/>
        <v>0</v>
      </c>
      <c r="E21" s="41"/>
      <c r="F21" s="42"/>
      <c r="G21" s="34">
        <f t="shared" si="9"/>
        <v>0</v>
      </c>
      <c r="H21" s="44">
        <f t="shared" si="2"/>
        <v>0</v>
      </c>
      <c r="I21" s="45"/>
      <c r="J21" s="46"/>
      <c r="K21" s="42"/>
      <c r="L21" s="38">
        <f t="shared" si="10"/>
        <v>0</v>
      </c>
      <c r="M21" s="44">
        <f t="shared" si="4"/>
        <v>0</v>
      </c>
      <c r="N21" s="48"/>
    </row>
    <row r="22" spans="1:14" ht="13.5" customHeight="1">
      <c r="A22" s="40" t="s">
        <v>28</v>
      </c>
      <c r="B22" s="46">
        <v>1348</v>
      </c>
      <c r="C22" s="42">
        <v>149</v>
      </c>
      <c r="D22" s="43">
        <f t="shared" si="8"/>
        <v>1497</v>
      </c>
      <c r="E22" s="46">
        <v>2658</v>
      </c>
      <c r="F22" s="42">
        <v>26</v>
      </c>
      <c r="G22" s="34">
        <f t="shared" si="9"/>
        <v>2684</v>
      </c>
      <c r="H22" s="44">
        <f t="shared" si="2"/>
        <v>1187</v>
      </c>
      <c r="I22" s="45">
        <f t="shared" si="5"/>
        <v>1.7929191716766868</v>
      </c>
      <c r="J22" s="46">
        <v>2130</v>
      </c>
      <c r="K22" s="42">
        <v>40</v>
      </c>
      <c r="L22" s="38">
        <f t="shared" si="10"/>
        <v>2170</v>
      </c>
      <c r="M22" s="44">
        <f t="shared" si="4"/>
        <v>-514</v>
      </c>
      <c r="N22" s="48">
        <f t="shared" si="6"/>
        <v>0.8084947839046199</v>
      </c>
    </row>
    <row r="23" spans="1:14" ht="13.5" customHeight="1">
      <c r="A23" s="49" t="s">
        <v>29</v>
      </c>
      <c r="B23" s="41">
        <v>832</v>
      </c>
      <c r="C23" s="42">
        <v>115</v>
      </c>
      <c r="D23" s="43">
        <f t="shared" si="8"/>
        <v>947</v>
      </c>
      <c r="E23" s="41">
        <v>2084</v>
      </c>
      <c r="F23" s="42">
        <v>21</v>
      </c>
      <c r="G23" s="34">
        <f t="shared" si="9"/>
        <v>2105</v>
      </c>
      <c r="H23" s="44">
        <f t="shared" si="2"/>
        <v>1158</v>
      </c>
      <c r="I23" s="45">
        <f t="shared" si="5"/>
        <v>2.222808870116156</v>
      </c>
      <c r="J23" s="68">
        <v>1500</v>
      </c>
      <c r="K23" s="42">
        <v>40</v>
      </c>
      <c r="L23" s="38">
        <f t="shared" si="10"/>
        <v>1540</v>
      </c>
      <c r="M23" s="44">
        <f t="shared" si="4"/>
        <v>-565</v>
      </c>
      <c r="N23" s="48">
        <f t="shared" si="6"/>
        <v>0.7315914489311164</v>
      </c>
    </row>
    <row r="24" spans="1:14" ht="13.5" customHeight="1">
      <c r="A24" s="40" t="s">
        <v>30</v>
      </c>
      <c r="B24" s="41">
        <v>516</v>
      </c>
      <c r="C24" s="42">
        <v>34</v>
      </c>
      <c r="D24" s="43">
        <f t="shared" si="8"/>
        <v>550</v>
      </c>
      <c r="E24" s="41">
        <v>574</v>
      </c>
      <c r="F24" s="42">
        <v>5</v>
      </c>
      <c r="G24" s="34">
        <f t="shared" si="9"/>
        <v>579</v>
      </c>
      <c r="H24" s="44">
        <f t="shared" si="2"/>
        <v>29</v>
      </c>
      <c r="I24" s="45">
        <f t="shared" si="5"/>
        <v>1.0527272727272727</v>
      </c>
      <c r="J24" s="68">
        <v>630</v>
      </c>
      <c r="K24" s="42"/>
      <c r="L24" s="38">
        <f t="shared" si="10"/>
        <v>630</v>
      </c>
      <c r="M24" s="44">
        <f t="shared" si="4"/>
        <v>51</v>
      </c>
      <c r="N24" s="48">
        <f t="shared" si="6"/>
        <v>1.0880829015544042</v>
      </c>
    </row>
    <row r="25" spans="1:14" ht="13.5" customHeight="1">
      <c r="A25" s="69" t="s">
        <v>31</v>
      </c>
      <c r="B25" s="46">
        <v>11006</v>
      </c>
      <c r="C25" s="42">
        <v>104</v>
      </c>
      <c r="D25" s="43">
        <f t="shared" si="8"/>
        <v>11110</v>
      </c>
      <c r="E25" s="46">
        <v>11338</v>
      </c>
      <c r="F25" s="42">
        <v>99</v>
      </c>
      <c r="G25" s="34">
        <f t="shared" si="9"/>
        <v>11437</v>
      </c>
      <c r="H25" s="44">
        <f t="shared" si="2"/>
        <v>327</v>
      </c>
      <c r="I25" s="45">
        <f t="shared" si="5"/>
        <v>1.0294329432943294</v>
      </c>
      <c r="J25" s="46">
        <v>11795</v>
      </c>
      <c r="K25" s="42">
        <v>40</v>
      </c>
      <c r="L25" s="38">
        <f t="shared" si="10"/>
        <v>11835</v>
      </c>
      <c r="M25" s="44">
        <f t="shared" si="4"/>
        <v>398</v>
      </c>
      <c r="N25" s="48">
        <f t="shared" si="6"/>
        <v>1.034799335490076</v>
      </c>
    </row>
    <row r="26" spans="1:14" ht="13.5" customHeight="1">
      <c r="A26" s="49" t="s">
        <v>32</v>
      </c>
      <c r="B26" s="41">
        <v>5472</v>
      </c>
      <c r="C26" s="42">
        <v>77</v>
      </c>
      <c r="D26" s="43">
        <f t="shared" si="8"/>
        <v>5549</v>
      </c>
      <c r="E26" s="41">
        <v>5718</v>
      </c>
      <c r="F26" s="42">
        <v>72</v>
      </c>
      <c r="G26" s="34">
        <f t="shared" si="9"/>
        <v>5790</v>
      </c>
      <c r="H26" s="44">
        <f t="shared" si="2"/>
        <v>241</v>
      </c>
      <c r="I26" s="45">
        <f t="shared" si="5"/>
        <v>1.043431248873671</v>
      </c>
      <c r="J26" s="68">
        <v>5975</v>
      </c>
      <c r="K26" s="70">
        <v>30</v>
      </c>
      <c r="L26" s="38">
        <f t="shared" si="10"/>
        <v>6005</v>
      </c>
      <c r="M26" s="44">
        <f t="shared" si="4"/>
        <v>215</v>
      </c>
      <c r="N26" s="48">
        <f t="shared" si="6"/>
        <v>1.03713298791019</v>
      </c>
    </row>
    <row r="27" spans="1:14" ht="13.5" customHeight="1">
      <c r="A27" s="69" t="s">
        <v>33</v>
      </c>
      <c r="B27" s="41">
        <v>5460</v>
      </c>
      <c r="C27" s="42">
        <v>77</v>
      </c>
      <c r="D27" s="43">
        <f t="shared" si="8"/>
        <v>5537</v>
      </c>
      <c r="E27" s="41">
        <v>5700</v>
      </c>
      <c r="F27" s="42">
        <v>72</v>
      </c>
      <c r="G27" s="34">
        <f t="shared" si="9"/>
        <v>5772</v>
      </c>
      <c r="H27" s="44">
        <f t="shared" si="2"/>
        <v>235</v>
      </c>
      <c r="I27" s="45">
        <f t="shared" si="5"/>
        <v>1.0424417554632472</v>
      </c>
      <c r="J27" s="46">
        <v>5975</v>
      </c>
      <c r="K27" s="42">
        <v>30</v>
      </c>
      <c r="L27" s="38">
        <f t="shared" si="10"/>
        <v>6005</v>
      </c>
      <c r="M27" s="44">
        <f t="shared" si="4"/>
        <v>233</v>
      </c>
      <c r="N27" s="48">
        <f t="shared" si="6"/>
        <v>1.0403672903672905</v>
      </c>
    </row>
    <row r="28" spans="1:14" ht="13.5" customHeight="1">
      <c r="A28" s="49" t="s">
        <v>34</v>
      </c>
      <c r="B28" s="41">
        <v>12</v>
      </c>
      <c r="C28" s="42"/>
      <c r="D28" s="43">
        <f t="shared" si="8"/>
        <v>12</v>
      </c>
      <c r="E28" s="41">
        <v>18</v>
      </c>
      <c r="F28" s="42"/>
      <c r="G28" s="34">
        <f t="shared" si="9"/>
        <v>18</v>
      </c>
      <c r="H28" s="44">
        <f t="shared" si="2"/>
        <v>6</v>
      </c>
      <c r="I28" s="45">
        <f t="shared" si="5"/>
        <v>1.5</v>
      </c>
      <c r="J28" s="46"/>
      <c r="K28" s="42"/>
      <c r="L28" s="38">
        <f t="shared" si="10"/>
        <v>0</v>
      </c>
      <c r="M28" s="44">
        <f t="shared" si="4"/>
        <v>-18</v>
      </c>
      <c r="N28" s="48">
        <f t="shared" si="6"/>
        <v>0</v>
      </c>
    </row>
    <row r="29" spans="1:14" ht="13.5" customHeight="1">
      <c r="A29" s="49" t="s">
        <v>35</v>
      </c>
      <c r="B29" s="41">
        <v>5534</v>
      </c>
      <c r="C29" s="42">
        <v>27</v>
      </c>
      <c r="D29" s="43">
        <f t="shared" si="8"/>
        <v>5561</v>
      </c>
      <c r="E29" s="41">
        <v>5620</v>
      </c>
      <c r="F29" s="42">
        <v>27</v>
      </c>
      <c r="G29" s="34">
        <f t="shared" si="9"/>
        <v>5647</v>
      </c>
      <c r="H29" s="44">
        <f t="shared" si="2"/>
        <v>86</v>
      </c>
      <c r="I29" s="45">
        <f t="shared" si="5"/>
        <v>1.0154648444524366</v>
      </c>
      <c r="J29" s="46">
        <v>5820</v>
      </c>
      <c r="K29" s="42">
        <v>10</v>
      </c>
      <c r="L29" s="38">
        <f t="shared" si="10"/>
        <v>5830</v>
      </c>
      <c r="M29" s="44">
        <f t="shared" si="4"/>
        <v>183</v>
      </c>
      <c r="N29" s="48">
        <f t="shared" si="6"/>
        <v>1.0324065875686206</v>
      </c>
    </row>
    <row r="30" spans="1:14" ht="13.5" customHeight="1">
      <c r="A30" s="69" t="s">
        <v>36</v>
      </c>
      <c r="B30" s="41">
        <v>2</v>
      </c>
      <c r="C30" s="42"/>
      <c r="D30" s="43">
        <f t="shared" si="8"/>
        <v>2</v>
      </c>
      <c r="E30" s="41">
        <v>1</v>
      </c>
      <c r="F30" s="42"/>
      <c r="G30" s="34">
        <f t="shared" si="9"/>
        <v>1</v>
      </c>
      <c r="H30" s="44">
        <f t="shared" si="2"/>
        <v>-1</v>
      </c>
      <c r="I30" s="45">
        <f t="shared" si="5"/>
        <v>0.5</v>
      </c>
      <c r="J30" s="46">
        <v>2</v>
      </c>
      <c r="K30" s="42"/>
      <c r="L30" s="38">
        <f t="shared" si="10"/>
        <v>2</v>
      </c>
      <c r="M30" s="44">
        <f t="shared" si="4"/>
        <v>1</v>
      </c>
      <c r="N30" s="48">
        <f t="shared" si="6"/>
        <v>2</v>
      </c>
    </row>
    <row r="31" spans="1:14" ht="13.5" customHeight="1">
      <c r="A31" s="69" t="s">
        <v>37</v>
      </c>
      <c r="B31" s="41">
        <v>218</v>
      </c>
      <c r="C31" s="42">
        <v>2</v>
      </c>
      <c r="D31" s="43">
        <f t="shared" si="8"/>
        <v>220</v>
      </c>
      <c r="E31" s="41">
        <v>180</v>
      </c>
      <c r="F31" s="42"/>
      <c r="G31" s="34">
        <f t="shared" si="9"/>
        <v>180</v>
      </c>
      <c r="H31" s="44">
        <f t="shared" si="2"/>
        <v>-40</v>
      </c>
      <c r="I31" s="45">
        <f t="shared" si="5"/>
        <v>0.8181818181818182</v>
      </c>
      <c r="J31" s="46">
        <v>150</v>
      </c>
      <c r="K31" s="42"/>
      <c r="L31" s="38">
        <f t="shared" si="10"/>
        <v>150</v>
      </c>
      <c r="M31" s="44">
        <f t="shared" si="4"/>
        <v>-30</v>
      </c>
      <c r="N31" s="48">
        <f t="shared" si="6"/>
        <v>0.8333333333333334</v>
      </c>
    </row>
    <row r="32" spans="1:14" ht="13.5" customHeight="1">
      <c r="A32" s="49" t="s">
        <v>38</v>
      </c>
      <c r="B32" s="41">
        <v>542</v>
      </c>
      <c r="C32" s="42">
        <v>137</v>
      </c>
      <c r="D32" s="43">
        <f t="shared" si="8"/>
        <v>679</v>
      </c>
      <c r="E32" s="41">
        <v>715</v>
      </c>
      <c r="F32" s="42"/>
      <c r="G32" s="34">
        <f t="shared" si="9"/>
        <v>715</v>
      </c>
      <c r="H32" s="44">
        <f t="shared" si="2"/>
        <v>36</v>
      </c>
      <c r="I32" s="45">
        <f t="shared" si="5"/>
        <v>1.053019145802651</v>
      </c>
      <c r="J32" s="68">
        <v>663</v>
      </c>
      <c r="K32" s="42"/>
      <c r="L32" s="38">
        <f t="shared" si="10"/>
        <v>663</v>
      </c>
      <c r="M32" s="44">
        <f t="shared" si="4"/>
        <v>-52</v>
      </c>
      <c r="N32" s="48">
        <f t="shared" si="6"/>
        <v>0.9272727272727272</v>
      </c>
    </row>
    <row r="33" spans="1:14" ht="22.5" customHeight="1">
      <c r="A33" s="49" t="s">
        <v>39</v>
      </c>
      <c r="B33" s="41">
        <v>542</v>
      </c>
      <c r="C33" s="42">
        <v>137</v>
      </c>
      <c r="D33" s="43">
        <f t="shared" si="8"/>
        <v>679</v>
      </c>
      <c r="E33" s="41">
        <v>715</v>
      </c>
      <c r="F33" s="42"/>
      <c r="G33" s="34">
        <f t="shared" si="9"/>
        <v>715</v>
      </c>
      <c r="H33" s="44">
        <f t="shared" si="2"/>
        <v>36</v>
      </c>
      <c r="I33" s="45">
        <f t="shared" si="5"/>
        <v>1.053019145802651</v>
      </c>
      <c r="J33" s="68">
        <v>663</v>
      </c>
      <c r="K33" s="42"/>
      <c r="L33" s="38">
        <f t="shared" si="10"/>
        <v>663</v>
      </c>
      <c r="M33" s="44">
        <f t="shared" si="4"/>
        <v>-52</v>
      </c>
      <c r="N33" s="48">
        <f t="shared" si="6"/>
        <v>0.9272727272727272</v>
      </c>
    </row>
    <row r="34" spans="1:14" ht="13.5" customHeight="1" thickBot="1">
      <c r="A34" s="71" t="s">
        <v>40</v>
      </c>
      <c r="B34" s="51"/>
      <c r="C34" s="52"/>
      <c r="D34" s="43">
        <f t="shared" si="8"/>
        <v>0</v>
      </c>
      <c r="E34" s="51"/>
      <c r="F34" s="52">
        <v>17</v>
      </c>
      <c r="G34" s="34">
        <f t="shared" si="9"/>
        <v>17</v>
      </c>
      <c r="H34" s="53">
        <f t="shared" si="2"/>
        <v>17</v>
      </c>
      <c r="I34" s="54"/>
      <c r="J34" s="72">
        <v>0</v>
      </c>
      <c r="K34" s="52"/>
      <c r="L34" s="38">
        <f t="shared" si="10"/>
        <v>0</v>
      </c>
      <c r="M34" s="53">
        <f t="shared" si="4"/>
        <v>-17</v>
      </c>
      <c r="N34" s="56">
        <f t="shared" si="6"/>
        <v>0</v>
      </c>
    </row>
    <row r="35" spans="1:14" ht="13.5" customHeight="1" thickBot="1">
      <c r="A35" s="57" t="s">
        <v>41</v>
      </c>
      <c r="B35" s="58">
        <f aca="true" t="shared" si="11" ref="B35:G35">SUM(B17+B19+B20+B21+B22+B25+B30+B31+B32+B34)</f>
        <v>15611</v>
      </c>
      <c r="C35" s="59">
        <f t="shared" si="11"/>
        <v>950</v>
      </c>
      <c r="D35" s="60">
        <f t="shared" si="11"/>
        <v>16561</v>
      </c>
      <c r="E35" s="58">
        <f t="shared" si="11"/>
        <v>16364.130000000001</v>
      </c>
      <c r="F35" s="59">
        <f t="shared" si="11"/>
        <v>413.21</v>
      </c>
      <c r="G35" s="60">
        <f t="shared" si="11"/>
        <v>16777.34</v>
      </c>
      <c r="H35" s="61">
        <f t="shared" si="2"/>
        <v>216.34000000000015</v>
      </c>
      <c r="I35" s="62">
        <f t="shared" si="5"/>
        <v>1.0130632208199988</v>
      </c>
      <c r="J35" s="63">
        <f>SUM(J17+J19+J20+J21+J22+J25+J30+J31+J32+J34)</f>
        <v>16241</v>
      </c>
      <c r="K35" s="59">
        <v>670</v>
      </c>
      <c r="L35" s="60">
        <f>SUM(L17+L19+L20+L21+L22+L25+L30+L31+L32+L34)</f>
        <v>16911</v>
      </c>
      <c r="M35" s="61">
        <f t="shared" si="4"/>
        <v>133.65999999999985</v>
      </c>
      <c r="N35" s="64">
        <f t="shared" si="6"/>
        <v>1.0079666979390058</v>
      </c>
    </row>
    <row r="36" spans="1:14" ht="13.5" customHeight="1" thickBot="1">
      <c r="A36" s="57" t="s">
        <v>42</v>
      </c>
      <c r="B36" s="301">
        <f>+D16-D35</f>
        <v>203</v>
      </c>
      <c r="C36" s="302"/>
      <c r="D36" s="303"/>
      <c r="E36" s="301">
        <f>+G16-G35</f>
        <v>58.659999999999854</v>
      </c>
      <c r="F36" s="302"/>
      <c r="G36" s="303">
        <v>-50784</v>
      </c>
      <c r="H36" s="73">
        <f>+E36-B36</f>
        <v>-144.34000000000015</v>
      </c>
      <c r="I36" s="74"/>
      <c r="J36" s="301">
        <v>0</v>
      </c>
      <c r="K36" s="302"/>
      <c r="L36" s="302">
        <v>0</v>
      </c>
      <c r="M36" s="61"/>
      <c r="N36" s="64"/>
    </row>
    <row r="37" spans="1:16" ht="20.25" customHeight="1" thickBot="1">
      <c r="A37" s="75" t="s">
        <v>43</v>
      </c>
      <c r="B37" s="301">
        <v>0</v>
      </c>
      <c r="C37" s="302"/>
      <c r="D37" s="303"/>
      <c r="E37" s="301">
        <v>0</v>
      </c>
      <c r="F37" s="302"/>
      <c r="G37" s="303"/>
      <c r="H37"/>
      <c r="I37"/>
      <c r="J37"/>
      <c r="K37"/>
      <c r="L37"/>
      <c r="M37"/>
      <c r="N37"/>
      <c r="O37"/>
      <c r="P37"/>
    </row>
    <row r="38" spans="2:8" ht="14.25" customHeight="1" thickBot="1">
      <c r="B38" s="10"/>
      <c r="C38" s="10"/>
      <c r="D38" s="76"/>
      <c r="E38" s="10"/>
      <c r="F38" s="10"/>
      <c r="G38" s="10"/>
      <c r="H38" s="10"/>
    </row>
    <row r="39" spans="1:16" ht="12.75">
      <c r="A39" s="318" t="s">
        <v>44</v>
      </c>
      <c r="B39" s="319"/>
      <c r="C39" s="310" t="s">
        <v>45</v>
      </c>
      <c r="D39" s="318" t="s">
        <v>46</v>
      </c>
      <c r="E39" s="319"/>
      <c r="F39" s="319"/>
      <c r="G39" s="310" t="s">
        <v>45</v>
      </c>
      <c r="H39" s="304" t="s">
        <v>47</v>
      </c>
      <c r="I39" s="305"/>
      <c r="J39" s="305"/>
      <c r="K39" s="306"/>
      <c r="L39" s="310" t="s">
        <v>45</v>
      </c>
      <c r="O39"/>
      <c r="P39"/>
    </row>
    <row r="40" spans="1:16" ht="13.5" thickBot="1">
      <c r="A40" s="320"/>
      <c r="B40" s="321"/>
      <c r="C40" s="311"/>
      <c r="D40" s="320"/>
      <c r="E40" s="321"/>
      <c r="F40" s="321"/>
      <c r="G40" s="311"/>
      <c r="H40" s="307"/>
      <c r="I40" s="308"/>
      <c r="J40" s="308"/>
      <c r="K40" s="309"/>
      <c r="L40" s="311"/>
      <c r="O40"/>
      <c r="P40"/>
    </row>
    <row r="41" spans="1:16" ht="12.75">
      <c r="A41" s="312" t="s">
        <v>195</v>
      </c>
      <c r="B41" s="313"/>
      <c r="C41" s="77">
        <v>173</v>
      </c>
      <c r="D41" s="314" t="s">
        <v>196</v>
      </c>
      <c r="E41" s="315"/>
      <c r="F41" s="315"/>
      <c r="G41" s="78">
        <v>297</v>
      </c>
      <c r="H41" s="316" t="s">
        <v>197</v>
      </c>
      <c r="I41" s="317"/>
      <c r="J41" s="317"/>
      <c r="K41" s="317"/>
      <c r="L41" s="79">
        <v>500</v>
      </c>
      <c r="O41"/>
      <c r="P41"/>
    </row>
    <row r="42" spans="1:16" ht="12.75">
      <c r="A42" s="322" t="s">
        <v>198</v>
      </c>
      <c r="B42" s="323"/>
      <c r="C42" s="80">
        <v>416</v>
      </c>
      <c r="D42" s="314" t="s">
        <v>199</v>
      </c>
      <c r="E42" s="315"/>
      <c r="F42" s="315"/>
      <c r="G42" s="81">
        <v>367</v>
      </c>
      <c r="H42" s="316" t="s">
        <v>200</v>
      </c>
      <c r="I42" s="317"/>
      <c r="J42" s="317"/>
      <c r="K42" s="317"/>
      <c r="L42" s="79">
        <v>200</v>
      </c>
      <c r="O42"/>
      <c r="P42"/>
    </row>
    <row r="43" spans="1:16" ht="12.75">
      <c r="A43" s="322" t="s">
        <v>201</v>
      </c>
      <c r="B43" s="323"/>
      <c r="C43" s="80">
        <v>324</v>
      </c>
      <c r="D43" s="314" t="s">
        <v>202</v>
      </c>
      <c r="E43" s="315"/>
      <c r="F43" s="315"/>
      <c r="G43" s="81">
        <v>489</v>
      </c>
      <c r="H43" s="316" t="s">
        <v>203</v>
      </c>
      <c r="I43" s="317"/>
      <c r="J43" s="317"/>
      <c r="K43" s="317"/>
      <c r="L43" s="79">
        <v>50</v>
      </c>
      <c r="O43"/>
      <c r="P43"/>
    </row>
    <row r="44" spans="1:16" ht="12.75">
      <c r="A44" s="324" t="s">
        <v>204</v>
      </c>
      <c r="B44" s="325"/>
      <c r="C44" s="83">
        <v>64</v>
      </c>
      <c r="D44" s="324"/>
      <c r="E44" s="326"/>
      <c r="F44" s="325"/>
      <c r="G44" s="84"/>
      <c r="H44" s="327" t="s">
        <v>118</v>
      </c>
      <c r="I44" s="328"/>
      <c r="J44" s="328"/>
      <c r="K44" s="329"/>
      <c r="L44" s="79">
        <v>470</v>
      </c>
      <c r="O44"/>
      <c r="P44"/>
    </row>
    <row r="45" spans="1:16" ht="12.75">
      <c r="A45" s="324"/>
      <c r="B45" s="325"/>
      <c r="C45" s="83"/>
      <c r="D45" s="324"/>
      <c r="E45" s="326"/>
      <c r="F45" s="325"/>
      <c r="G45" s="84"/>
      <c r="H45" s="327"/>
      <c r="I45" s="328"/>
      <c r="J45" s="328"/>
      <c r="K45" s="329"/>
      <c r="L45" s="79"/>
      <c r="O45"/>
      <c r="P45"/>
    </row>
    <row r="46" spans="1:16" ht="12.75">
      <c r="A46" s="324"/>
      <c r="B46" s="325"/>
      <c r="C46" s="83"/>
      <c r="D46" s="324"/>
      <c r="E46" s="326"/>
      <c r="F46" s="325"/>
      <c r="G46" s="84"/>
      <c r="H46" s="327"/>
      <c r="I46" s="328"/>
      <c r="J46" s="328"/>
      <c r="K46" s="329"/>
      <c r="L46" s="79"/>
      <c r="O46"/>
      <c r="P46"/>
    </row>
    <row r="47" spans="1:16" ht="13.5" thickBot="1">
      <c r="A47" s="330"/>
      <c r="B47" s="331"/>
      <c r="C47" s="83"/>
      <c r="D47" s="332"/>
      <c r="E47" s="333"/>
      <c r="F47" s="333"/>
      <c r="G47" s="84"/>
      <c r="H47" s="316"/>
      <c r="I47" s="317"/>
      <c r="J47" s="317"/>
      <c r="K47" s="317"/>
      <c r="L47" s="79"/>
      <c r="O47"/>
      <c r="P47"/>
    </row>
    <row r="48" spans="1:16" ht="13.5" thickBot="1">
      <c r="A48" s="334"/>
      <c r="B48" s="335"/>
      <c r="C48" s="85">
        <f>SUM(C41:C47)</f>
        <v>977</v>
      </c>
      <c r="D48" s="336" t="s">
        <v>8</v>
      </c>
      <c r="E48" s="337"/>
      <c r="F48" s="337"/>
      <c r="G48" s="85">
        <f>SUM(G41:G47)</f>
        <v>1153</v>
      </c>
      <c r="H48" s="338" t="s">
        <v>8</v>
      </c>
      <c r="I48" s="339"/>
      <c r="J48" s="339"/>
      <c r="K48" s="339"/>
      <c r="L48" s="85">
        <f>SUM(L41:L47)</f>
        <v>1220</v>
      </c>
      <c r="M48" s="86"/>
      <c r="N48" s="86"/>
      <c r="O48"/>
      <c r="P48"/>
    </row>
    <row r="49" spans="1:16" s="1" customFormat="1" ht="13.5" customHeight="1" thickBot="1">
      <c r="A49" s="87"/>
      <c r="B49" s="8"/>
      <c r="C49" s="8"/>
      <c r="D49" s="8"/>
      <c r="E49" s="8"/>
      <c r="F49" s="8"/>
      <c r="G49" s="8"/>
      <c r="H49" s="9"/>
      <c r="I49" s="5"/>
      <c r="J49" s="5"/>
      <c r="K49" s="5"/>
      <c r="L49" s="5"/>
      <c r="M49" s="5"/>
      <c r="N49" s="5"/>
      <c r="O49" s="5"/>
      <c r="P49" s="5"/>
    </row>
    <row r="50" spans="1:16" ht="12.75">
      <c r="A50" s="318" t="s">
        <v>50</v>
      </c>
      <c r="B50" s="319"/>
      <c r="C50" s="310" t="s">
        <v>45</v>
      </c>
      <c r="D50" s="340" t="s">
        <v>51</v>
      </c>
      <c r="E50" s="319"/>
      <c r="F50" s="319"/>
      <c r="G50" s="341" t="s">
        <v>45</v>
      </c>
      <c r="H50" s="304" t="s">
        <v>52</v>
      </c>
      <c r="I50" s="305"/>
      <c r="J50" s="305"/>
      <c r="K50" s="306"/>
      <c r="L50" s="310" t="s">
        <v>45</v>
      </c>
      <c r="O50"/>
      <c r="P50"/>
    </row>
    <row r="51" spans="1:16" ht="13.5" thickBot="1">
      <c r="A51" s="320"/>
      <c r="B51" s="321"/>
      <c r="C51" s="311"/>
      <c r="D51" s="321"/>
      <c r="E51" s="321"/>
      <c r="F51" s="321"/>
      <c r="G51" s="342"/>
      <c r="H51" s="307"/>
      <c r="I51" s="308"/>
      <c r="J51" s="308"/>
      <c r="K51" s="309"/>
      <c r="L51" s="311"/>
      <c r="O51"/>
      <c r="P51"/>
    </row>
    <row r="52" spans="1:16" ht="12.75">
      <c r="A52" s="312" t="s">
        <v>205</v>
      </c>
      <c r="B52" s="343"/>
      <c r="C52" s="77">
        <v>414</v>
      </c>
      <c r="D52" s="442" t="s">
        <v>206</v>
      </c>
      <c r="E52" s="315"/>
      <c r="F52" s="315"/>
      <c r="G52" s="88">
        <v>1068</v>
      </c>
      <c r="H52" s="346" t="s">
        <v>207</v>
      </c>
      <c r="I52" s="347"/>
      <c r="J52" s="347"/>
      <c r="K52" s="347"/>
      <c r="L52" s="193">
        <v>1200</v>
      </c>
      <c r="O52"/>
      <c r="P52"/>
    </row>
    <row r="53" spans="1:16" ht="13.5" customHeight="1">
      <c r="A53" s="322" t="s">
        <v>208</v>
      </c>
      <c r="B53" s="348"/>
      <c r="C53" s="80">
        <v>52</v>
      </c>
      <c r="D53" s="355" t="s">
        <v>209</v>
      </c>
      <c r="E53" s="323"/>
      <c r="F53" s="323"/>
      <c r="G53" s="90">
        <v>341</v>
      </c>
      <c r="H53" s="349" t="s">
        <v>210</v>
      </c>
      <c r="I53" s="350"/>
      <c r="J53" s="350"/>
      <c r="K53" s="350"/>
      <c r="L53" s="91">
        <v>150</v>
      </c>
      <c r="O53"/>
      <c r="P53"/>
    </row>
    <row r="54" spans="1:16" ht="13.5" customHeight="1">
      <c r="A54" s="322" t="s">
        <v>211</v>
      </c>
      <c r="B54" s="351"/>
      <c r="C54" s="80">
        <v>49</v>
      </c>
      <c r="D54" s="355" t="s">
        <v>212</v>
      </c>
      <c r="E54" s="323"/>
      <c r="F54" s="323"/>
      <c r="G54" s="90">
        <v>322</v>
      </c>
      <c r="H54" s="327" t="s">
        <v>213</v>
      </c>
      <c r="I54" s="328"/>
      <c r="J54" s="328"/>
      <c r="K54" s="329"/>
      <c r="L54" s="91">
        <v>85</v>
      </c>
      <c r="O54"/>
      <c r="P54"/>
    </row>
    <row r="55" spans="1:16" ht="13.5" customHeight="1">
      <c r="A55" s="322" t="s">
        <v>214</v>
      </c>
      <c r="B55" s="351"/>
      <c r="C55" s="80">
        <v>432</v>
      </c>
      <c r="D55" s="355" t="s">
        <v>215</v>
      </c>
      <c r="E55" s="323"/>
      <c r="F55" s="323"/>
      <c r="G55" s="90">
        <v>42</v>
      </c>
      <c r="H55" s="327" t="s">
        <v>216</v>
      </c>
      <c r="I55" s="328"/>
      <c r="J55" s="328"/>
      <c r="K55" s="329"/>
      <c r="L55" s="91">
        <v>105</v>
      </c>
      <c r="O55"/>
      <c r="P55"/>
    </row>
    <row r="56" spans="1:16" ht="13.5" customHeight="1">
      <c r="A56" s="324"/>
      <c r="B56" s="326"/>
      <c r="C56" s="83"/>
      <c r="D56" s="354" t="s">
        <v>217</v>
      </c>
      <c r="E56" s="354"/>
      <c r="F56" s="355"/>
      <c r="G56" s="217">
        <v>128</v>
      </c>
      <c r="H56" s="327"/>
      <c r="I56" s="328"/>
      <c r="J56" s="328"/>
      <c r="K56" s="329"/>
      <c r="L56" s="95"/>
      <c r="O56"/>
      <c r="P56"/>
    </row>
    <row r="57" spans="1:16" ht="13.5" customHeight="1">
      <c r="A57" s="322"/>
      <c r="B57" s="351"/>
      <c r="C57" s="83"/>
      <c r="D57" s="354" t="s">
        <v>218</v>
      </c>
      <c r="E57" s="354"/>
      <c r="F57" s="355"/>
      <c r="G57" s="217">
        <v>42</v>
      </c>
      <c r="H57" s="327"/>
      <c r="I57" s="328"/>
      <c r="J57" s="328"/>
      <c r="K57" s="329"/>
      <c r="L57" s="95"/>
      <c r="O57"/>
      <c r="P57"/>
    </row>
    <row r="58" spans="1:16" ht="13.5" customHeight="1">
      <c r="A58" s="323"/>
      <c r="B58" s="351"/>
      <c r="C58" s="80"/>
      <c r="D58" s="355" t="s">
        <v>219</v>
      </c>
      <c r="E58" s="323"/>
      <c r="F58" s="323"/>
      <c r="G58" s="90">
        <v>137</v>
      </c>
      <c r="H58" s="327"/>
      <c r="I58" s="328"/>
      <c r="J58" s="328"/>
      <c r="K58" s="329"/>
      <c r="L58" s="91"/>
      <c r="O58"/>
      <c r="P58"/>
    </row>
    <row r="59" spans="1:16" ht="13.5" thickBot="1">
      <c r="A59" s="360"/>
      <c r="B59" s="361"/>
      <c r="C59" s="96"/>
      <c r="D59" s="443" t="s">
        <v>220</v>
      </c>
      <c r="E59" s="362"/>
      <c r="F59" s="362"/>
      <c r="G59" s="97">
        <v>25</v>
      </c>
      <c r="H59" s="363"/>
      <c r="I59" s="364"/>
      <c r="J59" s="364"/>
      <c r="K59" s="364"/>
      <c r="L59" s="98"/>
      <c r="O59"/>
      <c r="P59"/>
    </row>
    <row r="60" spans="1:16" ht="13.5" thickBot="1">
      <c r="A60" s="334" t="s">
        <v>8</v>
      </c>
      <c r="B60" s="365"/>
      <c r="C60" s="99">
        <f>SUM(C52:C59)</f>
        <v>947</v>
      </c>
      <c r="D60" s="335" t="s">
        <v>8</v>
      </c>
      <c r="E60" s="367"/>
      <c r="F60" s="367"/>
      <c r="G60" s="99">
        <f>SUM(G52:G59)</f>
        <v>2105</v>
      </c>
      <c r="H60" s="338" t="s">
        <v>8</v>
      </c>
      <c r="I60" s="339"/>
      <c r="J60" s="339"/>
      <c r="K60" s="339"/>
      <c r="L60" s="85">
        <f>SUM(L52:L59)</f>
        <v>1540</v>
      </c>
      <c r="M60" s="86"/>
      <c r="N60" s="86"/>
      <c r="O60"/>
      <c r="P60"/>
    </row>
    <row r="61" spans="1:14" s="1" customFormat="1" ht="12.75">
      <c r="A61" s="100"/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</row>
    <row r="62" spans="1:14" s="1" customFormat="1" ht="13.5" thickBot="1">
      <c r="A62" s="100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200" t="s">
        <v>475</v>
      </c>
      <c r="M62" s="100"/>
      <c r="N62" s="100"/>
    </row>
    <row r="63" spans="1:14" s="1" customFormat="1" ht="26.25" customHeight="1" thickBot="1">
      <c r="A63" s="368" t="s">
        <v>469</v>
      </c>
      <c r="B63" s="369"/>
      <c r="C63" s="369"/>
      <c r="D63" s="369"/>
      <c r="E63" s="370"/>
      <c r="F63" s="371" t="s">
        <v>468</v>
      </c>
      <c r="G63" s="372"/>
      <c r="H63" s="372"/>
      <c r="I63" s="372"/>
      <c r="J63" s="372"/>
      <c r="K63" s="372"/>
      <c r="L63" s="373"/>
      <c r="M63" s="100"/>
      <c r="N63" s="100"/>
    </row>
    <row r="64" spans="1:14" s="1" customFormat="1" ht="14.25" customHeight="1" thickBot="1">
      <c r="A64" s="181" t="s">
        <v>97</v>
      </c>
      <c r="B64" s="182" t="s">
        <v>466</v>
      </c>
      <c r="C64" s="294" t="s">
        <v>98</v>
      </c>
      <c r="D64" s="294"/>
      <c r="E64" s="183" t="s">
        <v>467</v>
      </c>
      <c r="F64" s="295" t="s">
        <v>97</v>
      </c>
      <c r="G64" s="296"/>
      <c r="H64" s="182" t="s">
        <v>466</v>
      </c>
      <c r="I64" s="294" t="s">
        <v>98</v>
      </c>
      <c r="J64" s="294"/>
      <c r="K64" s="294"/>
      <c r="L64" s="184" t="s">
        <v>467</v>
      </c>
      <c r="M64" s="100"/>
      <c r="N64" s="100"/>
    </row>
    <row r="65" spans="1:14" s="1" customFormat="1" ht="12.75">
      <c r="A65" s="185" t="s">
        <v>473</v>
      </c>
      <c r="B65" s="179">
        <v>252</v>
      </c>
      <c r="C65" s="286" t="s">
        <v>480</v>
      </c>
      <c r="D65" s="286"/>
      <c r="E65" s="186">
        <v>10</v>
      </c>
      <c r="F65" s="284" t="s">
        <v>473</v>
      </c>
      <c r="G65" s="285"/>
      <c r="H65" s="179">
        <v>410</v>
      </c>
      <c r="I65" s="286"/>
      <c r="J65" s="285"/>
      <c r="K65" s="285"/>
      <c r="L65" s="186"/>
      <c r="M65" s="100"/>
      <c r="N65" s="100"/>
    </row>
    <row r="66" spans="1:14" s="1" customFormat="1" ht="12.75">
      <c r="A66" s="187" t="s">
        <v>471</v>
      </c>
      <c r="B66" s="180">
        <v>163</v>
      </c>
      <c r="C66" s="289"/>
      <c r="D66" s="289"/>
      <c r="E66" s="188"/>
      <c r="F66" s="291" t="s">
        <v>474</v>
      </c>
      <c r="G66" s="290"/>
      <c r="H66" s="180">
        <v>47</v>
      </c>
      <c r="I66" s="289"/>
      <c r="J66" s="290"/>
      <c r="K66" s="290"/>
      <c r="L66" s="188"/>
      <c r="M66" s="100"/>
      <c r="N66" s="100"/>
    </row>
    <row r="67" spans="1:14" s="1" customFormat="1" ht="12.75">
      <c r="A67" s="187" t="s">
        <v>472</v>
      </c>
      <c r="B67" s="180">
        <v>5</v>
      </c>
      <c r="C67" s="289"/>
      <c r="D67" s="289"/>
      <c r="E67" s="188"/>
      <c r="F67" s="291"/>
      <c r="G67" s="290"/>
      <c r="H67" s="180"/>
      <c r="I67" s="289"/>
      <c r="J67" s="290"/>
      <c r="K67" s="290"/>
      <c r="L67" s="188"/>
      <c r="M67" s="100"/>
      <c r="N67" s="100"/>
    </row>
    <row r="68" spans="1:14" s="1" customFormat="1" ht="13.5" thickBot="1">
      <c r="A68" s="196"/>
      <c r="B68" s="195"/>
      <c r="C68" s="297"/>
      <c r="D68" s="297"/>
      <c r="E68" s="197"/>
      <c r="F68" s="423"/>
      <c r="G68" s="424"/>
      <c r="H68" s="195"/>
      <c r="I68" s="297"/>
      <c r="J68" s="424"/>
      <c r="K68" s="424"/>
      <c r="L68" s="197"/>
      <c r="M68" s="100"/>
      <c r="N68" s="100"/>
    </row>
    <row r="69" spans="1:14" s="1" customFormat="1" ht="13.5" thickBot="1">
      <c r="A69" s="198" t="s">
        <v>8</v>
      </c>
      <c r="B69" s="194">
        <f>SUM(B65:B68)</f>
        <v>420</v>
      </c>
      <c r="C69" s="283" t="s">
        <v>8</v>
      </c>
      <c r="D69" s="283"/>
      <c r="E69" s="199">
        <f>SUM(E65:E68)</f>
        <v>10</v>
      </c>
      <c r="F69" s="444" t="s">
        <v>8</v>
      </c>
      <c r="G69" s="428"/>
      <c r="H69" s="194">
        <f>SUM(H65:H68)</f>
        <v>457</v>
      </c>
      <c r="I69" s="283" t="s">
        <v>8</v>
      </c>
      <c r="J69" s="428"/>
      <c r="K69" s="428"/>
      <c r="L69" s="199">
        <f>SUM(L65:L68)</f>
        <v>0</v>
      </c>
      <c r="M69" s="100"/>
      <c r="N69" s="100"/>
    </row>
    <row r="70" spans="1:14" s="1" customFormat="1" ht="13.5" thickBot="1">
      <c r="A70" s="243" t="s">
        <v>487</v>
      </c>
      <c r="B70" s="244">
        <f>B69-E69</f>
        <v>410</v>
      </c>
      <c r="C70" s="100"/>
      <c r="D70" s="100"/>
      <c r="E70" s="100"/>
      <c r="F70" s="292" t="s">
        <v>487</v>
      </c>
      <c r="G70" s="293"/>
      <c r="H70" s="244">
        <f>H69-L69</f>
        <v>457</v>
      </c>
      <c r="I70" s="100"/>
      <c r="J70" s="100"/>
      <c r="K70" s="100"/>
      <c r="L70" s="100"/>
      <c r="M70" s="100"/>
      <c r="N70" s="100"/>
    </row>
    <row r="72" spans="1:12" s="1" customFormat="1" ht="13.5" thickBot="1">
      <c r="A72" s="101"/>
      <c r="B72" s="102"/>
      <c r="C72" s="102"/>
      <c r="D72" s="102"/>
      <c r="E72" s="2"/>
      <c r="F72" s="7"/>
      <c r="G72" s="7"/>
      <c r="H72" s="101"/>
      <c r="I72" s="102"/>
      <c r="J72" s="102"/>
      <c r="K72" s="102"/>
      <c r="L72" s="2"/>
    </row>
    <row r="73" spans="1:16" ht="12.75">
      <c r="A73" s="387" t="s">
        <v>87</v>
      </c>
      <c r="B73" s="389" t="s">
        <v>88</v>
      </c>
      <c r="C73" s="436" t="s">
        <v>478</v>
      </c>
      <c r="D73" s="437"/>
      <c r="E73" s="437"/>
      <c r="F73" s="437"/>
      <c r="G73" s="437"/>
      <c r="H73" s="437"/>
      <c r="I73" s="438"/>
      <c r="J73" s="416" t="s">
        <v>89</v>
      </c>
      <c r="L73" s="432" t="s">
        <v>61</v>
      </c>
      <c r="M73" s="433"/>
      <c r="N73" s="358">
        <v>2003</v>
      </c>
      <c r="O73" s="421">
        <v>2004</v>
      </c>
      <c r="P73"/>
    </row>
    <row r="74" spans="1:16" ht="13.5" thickBot="1">
      <c r="A74" s="388"/>
      <c r="B74" s="390"/>
      <c r="C74" s="419" t="s">
        <v>90</v>
      </c>
      <c r="D74" s="439" t="s">
        <v>91</v>
      </c>
      <c r="E74" s="440"/>
      <c r="F74" s="440"/>
      <c r="G74" s="440"/>
      <c r="H74" s="440"/>
      <c r="I74" s="441"/>
      <c r="J74" s="417"/>
      <c r="L74" s="434"/>
      <c r="M74" s="435"/>
      <c r="N74" s="359"/>
      <c r="O74" s="422"/>
      <c r="P74"/>
    </row>
    <row r="75" spans="1:16" ht="13.5" thickBot="1">
      <c r="A75" s="320"/>
      <c r="B75" s="391"/>
      <c r="C75" s="420"/>
      <c r="D75" s="131">
        <v>1</v>
      </c>
      <c r="E75" s="131">
        <v>2</v>
      </c>
      <c r="F75" s="131">
        <v>3</v>
      </c>
      <c r="G75" s="131">
        <v>4</v>
      </c>
      <c r="H75" s="131">
        <v>5</v>
      </c>
      <c r="I75" s="211">
        <v>6</v>
      </c>
      <c r="J75" s="418"/>
      <c r="L75" s="212" t="s">
        <v>62</v>
      </c>
      <c r="M75" s="213"/>
      <c r="N75" s="201">
        <v>0</v>
      </c>
      <c r="O75" s="202">
        <v>0</v>
      </c>
      <c r="P75"/>
    </row>
    <row r="76" spans="1:16" ht="13.5" thickBot="1">
      <c r="A76" s="206">
        <v>51227</v>
      </c>
      <c r="B76" s="207">
        <v>10333</v>
      </c>
      <c r="C76" s="208">
        <f>SUM(D76:I76)</f>
        <v>663</v>
      </c>
      <c r="D76" s="209">
        <v>38</v>
      </c>
      <c r="E76" s="209">
        <v>142</v>
      </c>
      <c r="F76" s="209">
        <v>13</v>
      </c>
      <c r="G76" s="209">
        <v>15</v>
      </c>
      <c r="H76" s="209">
        <v>455</v>
      </c>
      <c r="I76" s="238">
        <v>0</v>
      </c>
      <c r="J76" s="205">
        <f>SUM(A76-B76-C76)</f>
        <v>40231</v>
      </c>
      <c r="L76" s="412" t="s">
        <v>63</v>
      </c>
      <c r="M76" s="413"/>
      <c r="N76" s="103">
        <v>0</v>
      </c>
      <c r="O76" s="104">
        <v>0</v>
      </c>
      <c r="P76"/>
    </row>
    <row r="77" spans="1:15" s="1" customFormat="1" ht="13.5" thickBot="1">
      <c r="A77" s="101"/>
      <c r="B77" s="102"/>
      <c r="C77" s="102"/>
      <c r="D77" s="102"/>
      <c r="E77" s="2"/>
      <c r="F77" s="7"/>
      <c r="G77" s="7"/>
      <c r="H77" s="101"/>
      <c r="I77" s="102"/>
      <c r="J77" s="102"/>
      <c r="K77" s="102"/>
      <c r="L77" s="414" t="s">
        <v>479</v>
      </c>
      <c r="M77" s="415"/>
      <c r="N77" s="203">
        <v>0</v>
      </c>
      <c r="O77" s="204">
        <v>0</v>
      </c>
    </row>
    <row r="78" spans="1:12" s="1" customFormat="1" ht="12.75">
      <c r="A78" s="101"/>
      <c r="B78" s="102"/>
      <c r="C78" s="102"/>
      <c r="D78" s="102"/>
      <c r="E78" s="2"/>
      <c r="F78" s="7"/>
      <c r="G78" s="7"/>
      <c r="H78" s="101"/>
      <c r="I78" s="102"/>
      <c r="J78" s="102"/>
      <c r="K78" s="102"/>
      <c r="L78" s="2"/>
    </row>
    <row r="79" spans="1:12" s="1" customFormat="1" ht="13.5" thickBot="1">
      <c r="A79" s="101"/>
      <c r="B79" s="102"/>
      <c r="C79" s="102"/>
      <c r="D79" s="102"/>
      <c r="E79" s="2"/>
      <c r="F79" s="7"/>
      <c r="G79" s="7"/>
      <c r="H79" s="101"/>
      <c r="I79" s="102"/>
      <c r="J79" s="102"/>
      <c r="K79" s="102"/>
      <c r="L79" s="2"/>
    </row>
    <row r="80" spans="1:12" s="1" customFormat="1" ht="12.75">
      <c r="A80" s="404" t="s">
        <v>222</v>
      </c>
      <c r="B80" s="406" t="s">
        <v>92</v>
      </c>
      <c r="C80" s="408" t="s">
        <v>93</v>
      </c>
      <c r="D80" s="409"/>
      <c r="E80" s="409"/>
      <c r="F80" s="400"/>
      <c r="G80" s="410" t="s">
        <v>94</v>
      </c>
      <c r="H80" s="392" t="s">
        <v>95</v>
      </c>
      <c r="I80" s="298" t="s">
        <v>224</v>
      </c>
      <c r="J80" s="356"/>
      <c r="K80" s="356"/>
      <c r="L80" s="357"/>
    </row>
    <row r="81" spans="1:12" s="1" customFormat="1" ht="18.75" thickBot="1">
      <c r="A81" s="405"/>
      <c r="B81" s="407"/>
      <c r="C81" s="135" t="s">
        <v>96</v>
      </c>
      <c r="D81" s="136" t="s">
        <v>97</v>
      </c>
      <c r="E81" s="136" t="s">
        <v>98</v>
      </c>
      <c r="F81" s="137" t="s">
        <v>99</v>
      </c>
      <c r="G81" s="411"/>
      <c r="H81" s="393"/>
      <c r="I81" s="170" t="s">
        <v>100</v>
      </c>
      <c r="J81" s="136" t="s">
        <v>97</v>
      </c>
      <c r="K81" s="136" t="s">
        <v>98</v>
      </c>
      <c r="L81" s="137" t="s">
        <v>225</v>
      </c>
    </row>
    <row r="82" spans="1:12" s="1" customFormat="1" ht="12.75">
      <c r="A82" s="138" t="s">
        <v>101</v>
      </c>
      <c r="B82" s="139">
        <v>6410</v>
      </c>
      <c r="C82" s="140" t="s">
        <v>102</v>
      </c>
      <c r="D82" s="141" t="s">
        <v>102</v>
      </c>
      <c r="E82" s="141" t="s">
        <v>102</v>
      </c>
      <c r="F82" s="142" t="s">
        <v>102</v>
      </c>
      <c r="G82" s="143">
        <v>5871</v>
      </c>
      <c r="H82" s="144" t="s">
        <v>102</v>
      </c>
      <c r="I82" s="141" t="s">
        <v>102</v>
      </c>
      <c r="J82" s="141" t="s">
        <v>102</v>
      </c>
      <c r="K82" s="141" t="s">
        <v>102</v>
      </c>
      <c r="L82" s="142" t="s">
        <v>102</v>
      </c>
    </row>
    <row r="83" spans="1:12" s="1" customFormat="1" ht="12.75">
      <c r="A83" s="145" t="s">
        <v>103</v>
      </c>
      <c r="B83" s="146"/>
      <c r="C83" s="147">
        <v>0</v>
      </c>
      <c r="D83" s="148">
        <v>40</v>
      </c>
      <c r="E83" s="148">
        <v>0</v>
      </c>
      <c r="F83" s="149">
        <v>40</v>
      </c>
      <c r="G83" s="150"/>
      <c r="H83" s="151">
        <f>+G83-F83</f>
        <v>-40</v>
      </c>
      <c r="I83" s="148">
        <v>40</v>
      </c>
      <c r="J83" s="148">
        <v>12</v>
      </c>
      <c r="K83" s="148">
        <v>0</v>
      </c>
      <c r="L83" s="149">
        <f>+I83+J83-K83</f>
        <v>52</v>
      </c>
    </row>
    <row r="84" spans="1:12" s="1" customFormat="1" ht="12.75">
      <c r="A84" s="145" t="s">
        <v>104</v>
      </c>
      <c r="B84" s="146"/>
      <c r="C84" s="147">
        <v>252</v>
      </c>
      <c r="D84" s="148">
        <v>168</v>
      </c>
      <c r="E84" s="148">
        <v>10</v>
      </c>
      <c r="F84" s="149">
        <v>410</v>
      </c>
      <c r="G84" s="150"/>
      <c r="H84" s="151">
        <f>+G84-F84</f>
        <v>-410</v>
      </c>
      <c r="I84" s="148">
        <v>410</v>
      </c>
      <c r="J84" s="148">
        <v>47</v>
      </c>
      <c r="K84" s="148">
        <v>0</v>
      </c>
      <c r="L84" s="149">
        <f>+I84+J84-K84</f>
        <v>457</v>
      </c>
    </row>
    <row r="85" spans="1:12" s="1" customFormat="1" ht="12.75">
      <c r="A85" s="145" t="s">
        <v>223</v>
      </c>
      <c r="B85" s="146"/>
      <c r="C85" s="147">
        <v>5015</v>
      </c>
      <c r="D85" s="148">
        <v>715</v>
      </c>
      <c r="E85" s="148">
        <v>1612</v>
      </c>
      <c r="F85" s="149">
        <v>4118</v>
      </c>
      <c r="G85" s="150"/>
      <c r="H85" s="151">
        <f>+G85-F85</f>
        <v>-4118</v>
      </c>
      <c r="I85" s="153">
        <v>4118</v>
      </c>
      <c r="J85" s="153">
        <v>663</v>
      </c>
      <c r="K85" s="153">
        <v>1220</v>
      </c>
      <c r="L85" s="149">
        <f>+I85+J85-K85</f>
        <v>3561</v>
      </c>
    </row>
    <row r="86" spans="1:12" s="1" customFormat="1" ht="12.75">
      <c r="A86" s="145" t="s">
        <v>105</v>
      </c>
      <c r="B86" s="146">
        <v>6410</v>
      </c>
      <c r="C86" s="171" t="s">
        <v>102</v>
      </c>
      <c r="D86" s="141" t="s">
        <v>102</v>
      </c>
      <c r="E86" s="172" t="s">
        <v>102</v>
      </c>
      <c r="F86" s="173" t="s">
        <v>102</v>
      </c>
      <c r="G86" s="150">
        <v>5871</v>
      </c>
      <c r="H86" s="152">
        <v>0</v>
      </c>
      <c r="I86" s="171" t="s">
        <v>102</v>
      </c>
      <c r="J86" s="141" t="s">
        <v>102</v>
      </c>
      <c r="K86" s="172" t="s">
        <v>102</v>
      </c>
      <c r="L86" s="174">
        <v>0</v>
      </c>
    </row>
    <row r="87" spans="1:12" s="1" customFormat="1" ht="13.5" thickBot="1">
      <c r="A87" s="154" t="s">
        <v>106</v>
      </c>
      <c r="B87" s="155">
        <v>79</v>
      </c>
      <c r="C87" s="156">
        <v>88</v>
      </c>
      <c r="D87" s="157">
        <v>151</v>
      </c>
      <c r="E87" s="157">
        <v>136</v>
      </c>
      <c r="F87" s="158">
        <v>103</v>
      </c>
      <c r="G87" s="159">
        <v>93</v>
      </c>
      <c r="H87" s="160">
        <f>+G87-F87</f>
        <v>-10</v>
      </c>
      <c r="I87" s="157">
        <v>103</v>
      </c>
      <c r="J87" s="157">
        <v>130</v>
      </c>
      <c r="K87" s="157">
        <v>133</v>
      </c>
      <c r="L87" s="158">
        <f>+I87+J87-K87</f>
        <v>100</v>
      </c>
    </row>
    <row r="88" spans="1:12" s="1" customFormat="1" ht="12.75">
      <c r="A88" s="101"/>
      <c r="B88" s="102"/>
      <c r="C88" s="102"/>
      <c r="D88" s="102"/>
      <c r="E88" s="2"/>
      <c r="F88" s="7"/>
      <c r="G88" s="7"/>
      <c r="H88" s="101"/>
      <c r="I88" s="102"/>
      <c r="J88" s="102"/>
      <c r="K88" s="102"/>
      <c r="L88" s="2"/>
    </row>
    <row r="89" spans="1:12" s="1" customFormat="1" ht="12.75">
      <c r="A89" s="101"/>
      <c r="B89" s="102"/>
      <c r="C89" s="102"/>
      <c r="D89" s="102"/>
      <c r="E89" s="2"/>
      <c r="F89" s="7" t="s">
        <v>253</v>
      </c>
      <c r="G89" s="7"/>
      <c r="H89" s="101"/>
      <c r="I89" s="102"/>
      <c r="J89" s="102"/>
      <c r="K89" s="102"/>
      <c r="L89" s="2"/>
    </row>
    <row r="90" spans="1:12" s="1" customFormat="1" ht="12.75">
      <c r="A90" s="101"/>
      <c r="B90" s="102"/>
      <c r="C90" s="102"/>
      <c r="D90" s="102"/>
      <c r="E90" s="2"/>
      <c r="F90" s="7"/>
      <c r="G90" s="7"/>
      <c r="H90" s="101"/>
      <c r="I90" s="102"/>
      <c r="J90" s="102"/>
      <c r="K90" s="102"/>
      <c r="L90" s="2"/>
    </row>
    <row r="91" ht="13.5" thickBot="1"/>
    <row r="92" spans="1:12" ht="12.75">
      <c r="A92" s="401" t="s">
        <v>107</v>
      </c>
      <c r="B92" s="341" t="s">
        <v>8</v>
      </c>
      <c r="C92" s="341" t="s">
        <v>108</v>
      </c>
      <c r="D92" s="383"/>
      <c r="E92" s="383"/>
      <c r="F92" s="383"/>
      <c r="G92" s="383"/>
      <c r="H92" s="384"/>
      <c r="I92" s="105"/>
      <c r="J92" s="374" t="s">
        <v>64</v>
      </c>
      <c r="K92" s="319"/>
      <c r="L92" s="375"/>
    </row>
    <row r="93" spans="1:12" ht="13.5" thickBot="1">
      <c r="A93" s="402"/>
      <c r="B93" s="403"/>
      <c r="C93" s="161" t="s">
        <v>109</v>
      </c>
      <c r="D93" s="162" t="s">
        <v>110</v>
      </c>
      <c r="E93" s="162" t="s">
        <v>111</v>
      </c>
      <c r="F93" s="162" t="s">
        <v>112</v>
      </c>
      <c r="G93" s="163" t="s">
        <v>113</v>
      </c>
      <c r="H93" s="164" t="s">
        <v>90</v>
      </c>
      <c r="I93" s="105"/>
      <c r="J93" s="106"/>
      <c r="K93" s="107" t="s">
        <v>65</v>
      </c>
      <c r="L93" s="108" t="s">
        <v>66</v>
      </c>
    </row>
    <row r="94" spans="1:12" ht="12.75">
      <c r="A94" s="165" t="s">
        <v>114</v>
      </c>
      <c r="B94" s="146">
        <v>40</v>
      </c>
      <c r="C94" s="148"/>
      <c r="D94" s="148"/>
      <c r="E94" s="148"/>
      <c r="F94" s="148"/>
      <c r="G94" s="146"/>
      <c r="H94" s="149">
        <f>SUM(C94:G94)</f>
        <v>0</v>
      </c>
      <c r="I94" s="105"/>
      <c r="J94" s="109">
        <v>2004</v>
      </c>
      <c r="K94" s="110">
        <f>'[1]USP Ledeč nad Sázavou'!$L$26</f>
        <v>5773</v>
      </c>
      <c r="L94" s="111">
        <f>G27</f>
        <v>5772</v>
      </c>
    </row>
    <row r="95" spans="1:12" ht="13.5" thickBot="1">
      <c r="A95" s="166" t="s">
        <v>115</v>
      </c>
      <c r="B95" s="155">
        <v>283</v>
      </c>
      <c r="C95" s="157"/>
      <c r="D95" s="157"/>
      <c r="E95" s="157"/>
      <c r="F95" s="157"/>
      <c r="G95" s="155"/>
      <c r="H95" s="158">
        <f>SUM(C95:G95)</f>
        <v>0</v>
      </c>
      <c r="I95" s="105"/>
      <c r="J95" s="112">
        <v>2005</v>
      </c>
      <c r="K95" s="167">
        <f>L27</f>
        <v>6005</v>
      </c>
      <c r="L95" s="168" t="s">
        <v>221</v>
      </c>
    </row>
    <row r="96" ht="12.75" customHeight="1"/>
    <row r="97" ht="13.5" thickBot="1"/>
    <row r="98" spans="1:10" ht="21" customHeight="1">
      <c r="A98" s="376" t="s">
        <v>67</v>
      </c>
      <c r="B98" s="378" t="s">
        <v>68</v>
      </c>
      <c r="C98" s="379"/>
      <c r="D98" s="380"/>
      <c r="E98" s="378" t="s">
        <v>69</v>
      </c>
      <c r="F98" s="379"/>
      <c r="G98" s="381"/>
      <c r="H98" s="382" t="s">
        <v>70</v>
      </c>
      <c r="I98" s="379"/>
      <c r="J98" s="381"/>
    </row>
    <row r="99" spans="1:10" ht="12.75">
      <c r="A99" s="377"/>
      <c r="B99" s="115">
        <v>2003</v>
      </c>
      <c r="C99" s="115">
        <v>2004</v>
      </c>
      <c r="D99" s="115" t="s">
        <v>71</v>
      </c>
      <c r="E99" s="115">
        <v>2003</v>
      </c>
      <c r="F99" s="115">
        <v>2004</v>
      </c>
      <c r="G99" s="116" t="s">
        <v>71</v>
      </c>
      <c r="H99" s="117">
        <v>2003</v>
      </c>
      <c r="I99" s="115">
        <v>2004</v>
      </c>
      <c r="J99" s="116" t="s">
        <v>71</v>
      </c>
    </row>
    <row r="100" spans="1:10" ht="18.75">
      <c r="A100" s="118" t="s">
        <v>72</v>
      </c>
      <c r="B100" s="119">
        <v>4</v>
      </c>
      <c r="C100" s="119">
        <v>3</v>
      </c>
      <c r="D100" s="119">
        <f>+C100-B100</f>
        <v>-1</v>
      </c>
      <c r="E100" s="119">
        <v>4</v>
      </c>
      <c r="F100" s="119">
        <v>3</v>
      </c>
      <c r="G100" s="120">
        <f>+F100-E100</f>
        <v>-1</v>
      </c>
      <c r="H100" s="121">
        <v>16390</v>
      </c>
      <c r="I100" s="122">
        <v>18652</v>
      </c>
      <c r="J100" s="123">
        <f>+I100-H100</f>
        <v>2262</v>
      </c>
    </row>
    <row r="101" spans="1:10" ht="12.75">
      <c r="A101" s="118" t="s">
        <v>141</v>
      </c>
      <c r="B101" s="119">
        <v>10.33</v>
      </c>
      <c r="C101" s="119">
        <v>10.2</v>
      </c>
      <c r="D101" s="119">
        <f aca="true" t="shared" si="12" ref="D101:D110">+C101-B101</f>
        <v>-0.13000000000000078</v>
      </c>
      <c r="E101" s="119">
        <v>10</v>
      </c>
      <c r="F101" s="119">
        <v>10</v>
      </c>
      <c r="G101" s="120">
        <f aca="true" t="shared" si="13" ref="G101:G110">+F101-E101</f>
        <v>0</v>
      </c>
      <c r="H101" s="121">
        <v>18623</v>
      </c>
      <c r="I101" s="124">
        <v>17832</v>
      </c>
      <c r="J101" s="123">
        <f aca="true" t="shared" si="14" ref="J101:J110">+I101-H101</f>
        <v>-791</v>
      </c>
    </row>
    <row r="102" spans="1:10" ht="12.75">
      <c r="A102" s="118" t="s">
        <v>74</v>
      </c>
      <c r="B102" s="119"/>
      <c r="C102" s="119"/>
      <c r="D102" s="119">
        <f t="shared" si="12"/>
        <v>0</v>
      </c>
      <c r="E102" s="119"/>
      <c r="F102" s="119"/>
      <c r="G102" s="120">
        <f t="shared" si="13"/>
        <v>0</v>
      </c>
      <c r="H102" s="121"/>
      <c r="I102" s="124"/>
      <c r="J102" s="123">
        <f t="shared" si="14"/>
        <v>0</v>
      </c>
    </row>
    <row r="103" spans="1:10" ht="12.75">
      <c r="A103" s="118" t="s">
        <v>75</v>
      </c>
      <c r="B103" s="119">
        <v>5.88</v>
      </c>
      <c r="C103" s="119">
        <v>6.9</v>
      </c>
      <c r="D103" s="119">
        <f t="shared" si="12"/>
        <v>1.0200000000000005</v>
      </c>
      <c r="E103" s="119">
        <v>6</v>
      </c>
      <c r="F103" s="119">
        <v>8</v>
      </c>
      <c r="G103" s="120">
        <f t="shared" si="13"/>
        <v>2</v>
      </c>
      <c r="H103" s="121">
        <v>13154</v>
      </c>
      <c r="I103" s="124">
        <v>13328</v>
      </c>
      <c r="J103" s="123">
        <f t="shared" si="14"/>
        <v>174</v>
      </c>
    </row>
    <row r="104" spans="1:10" ht="12.75">
      <c r="A104" s="118" t="s">
        <v>142</v>
      </c>
      <c r="B104" s="119"/>
      <c r="C104" s="119"/>
      <c r="D104" s="119">
        <f t="shared" si="12"/>
        <v>0</v>
      </c>
      <c r="E104" s="119"/>
      <c r="F104" s="119"/>
      <c r="G104" s="120">
        <f t="shared" si="13"/>
        <v>0</v>
      </c>
      <c r="H104" s="121"/>
      <c r="I104" s="124"/>
      <c r="J104" s="123">
        <f t="shared" si="14"/>
        <v>0</v>
      </c>
    </row>
    <row r="105" spans="1:10" ht="12.75">
      <c r="A105" s="118" t="s">
        <v>77</v>
      </c>
      <c r="B105" s="119"/>
      <c r="C105" s="119"/>
      <c r="D105" s="119">
        <f t="shared" si="12"/>
        <v>0</v>
      </c>
      <c r="E105" s="119"/>
      <c r="F105" s="119"/>
      <c r="G105" s="120">
        <f t="shared" si="13"/>
        <v>0</v>
      </c>
      <c r="H105" s="121"/>
      <c r="I105" s="124"/>
      <c r="J105" s="123">
        <f t="shared" si="14"/>
        <v>0</v>
      </c>
    </row>
    <row r="106" spans="1:10" ht="12.75">
      <c r="A106" s="118" t="s">
        <v>78</v>
      </c>
      <c r="B106" s="119">
        <v>3.5</v>
      </c>
      <c r="C106" s="119">
        <v>0</v>
      </c>
      <c r="D106" s="119">
        <f t="shared" si="12"/>
        <v>-3.5</v>
      </c>
      <c r="E106" s="119">
        <v>4</v>
      </c>
      <c r="F106" s="119"/>
      <c r="G106" s="120">
        <f t="shared" si="13"/>
        <v>-4</v>
      </c>
      <c r="H106" s="121">
        <v>10541</v>
      </c>
      <c r="I106" s="124"/>
      <c r="J106" s="123">
        <f t="shared" si="14"/>
        <v>-10541</v>
      </c>
    </row>
    <row r="107" spans="1:10" ht="12.75">
      <c r="A107" s="118" t="s">
        <v>79</v>
      </c>
      <c r="B107" s="119"/>
      <c r="C107" s="119">
        <v>3.5</v>
      </c>
      <c r="D107" s="119">
        <f t="shared" si="12"/>
        <v>3.5</v>
      </c>
      <c r="E107" s="119"/>
      <c r="F107" s="119">
        <v>4</v>
      </c>
      <c r="G107" s="120">
        <f t="shared" si="13"/>
        <v>4</v>
      </c>
      <c r="H107" s="121"/>
      <c r="I107" s="124">
        <v>11963</v>
      </c>
      <c r="J107" s="123">
        <f t="shared" si="14"/>
        <v>11963</v>
      </c>
    </row>
    <row r="108" spans="1:10" ht="12.75">
      <c r="A108" s="118" t="s">
        <v>80</v>
      </c>
      <c r="B108" s="119"/>
      <c r="C108" s="119">
        <v>1</v>
      </c>
      <c r="D108" s="119">
        <f t="shared" si="12"/>
        <v>1</v>
      </c>
      <c r="E108" s="119"/>
      <c r="F108" s="119">
        <v>1</v>
      </c>
      <c r="G108" s="120">
        <f t="shared" si="13"/>
        <v>1</v>
      </c>
      <c r="H108" s="121"/>
      <c r="I108" s="124">
        <v>19483</v>
      </c>
      <c r="J108" s="123">
        <f t="shared" si="14"/>
        <v>19483</v>
      </c>
    </row>
    <row r="109" spans="1:10" ht="12.75">
      <c r="A109" s="118" t="s">
        <v>81</v>
      </c>
      <c r="B109" s="119">
        <v>8</v>
      </c>
      <c r="C109" s="119">
        <v>8</v>
      </c>
      <c r="D109" s="119">
        <f t="shared" si="12"/>
        <v>0</v>
      </c>
      <c r="E109" s="119">
        <v>8</v>
      </c>
      <c r="F109" s="119">
        <v>8</v>
      </c>
      <c r="G109" s="120">
        <f t="shared" si="13"/>
        <v>0</v>
      </c>
      <c r="H109" s="121">
        <v>11148</v>
      </c>
      <c r="I109" s="124">
        <v>11638</v>
      </c>
      <c r="J109" s="123">
        <f t="shared" si="14"/>
        <v>490</v>
      </c>
    </row>
    <row r="110" spans="1:10" ht="13.5" thickBot="1">
      <c r="A110" s="125" t="s">
        <v>8</v>
      </c>
      <c r="B110" s="126">
        <f>SUM(B100:B109)</f>
        <v>31.71</v>
      </c>
      <c r="C110" s="126">
        <f>SUM(C100:C109)</f>
        <v>32.6</v>
      </c>
      <c r="D110" s="126">
        <f t="shared" si="12"/>
        <v>0.8900000000000006</v>
      </c>
      <c r="E110" s="126">
        <f>SUM(E100:E109)</f>
        <v>32</v>
      </c>
      <c r="F110" s="126">
        <f>SUM(F100:F109)</f>
        <v>34</v>
      </c>
      <c r="G110" s="127">
        <f t="shared" si="13"/>
        <v>2</v>
      </c>
      <c r="H110" s="128">
        <v>14549</v>
      </c>
      <c r="I110" s="129">
        <v>14855</v>
      </c>
      <c r="J110" s="130">
        <f t="shared" si="14"/>
        <v>306</v>
      </c>
    </row>
    <row r="111" ht="13.5" thickBot="1">
      <c r="B111" s="169"/>
    </row>
    <row r="112" spans="1:16" ht="12.75">
      <c r="A112" s="394" t="s">
        <v>82</v>
      </c>
      <c r="B112" s="395"/>
      <c r="C112" s="396"/>
      <c r="D112" s="105"/>
      <c r="E112" s="394" t="s">
        <v>83</v>
      </c>
      <c r="F112" s="395"/>
      <c r="G112" s="396"/>
      <c r="H112"/>
      <c r="I112"/>
      <c r="J112"/>
      <c r="K112"/>
      <c r="L112"/>
      <c r="M112"/>
      <c r="N112"/>
      <c r="O112"/>
      <c r="P112"/>
    </row>
    <row r="113" spans="1:16" ht="13.5" thickBot="1">
      <c r="A113" s="106" t="s">
        <v>84</v>
      </c>
      <c r="B113" s="107" t="s">
        <v>85</v>
      </c>
      <c r="C113" s="108" t="s">
        <v>66</v>
      </c>
      <c r="D113" s="105"/>
      <c r="E113" s="106"/>
      <c r="F113" s="397" t="s">
        <v>86</v>
      </c>
      <c r="G113" s="398"/>
      <c r="H113"/>
      <c r="I113"/>
      <c r="J113"/>
      <c r="K113"/>
      <c r="L113"/>
      <c r="M113"/>
      <c r="N113"/>
      <c r="O113"/>
      <c r="P113"/>
    </row>
    <row r="114" spans="1:16" ht="12.75">
      <c r="A114" s="109">
        <v>2004</v>
      </c>
      <c r="B114" s="110">
        <v>33</v>
      </c>
      <c r="C114" s="111">
        <v>32</v>
      </c>
      <c r="D114" s="105"/>
      <c r="E114" s="109">
        <v>2004</v>
      </c>
      <c r="F114" s="399">
        <v>80</v>
      </c>
      <c r="G114" s="400"/>
      <c r="H114"/>
      <c r="I114"/>
      <c r="J114"/>
      <c r="K114"/>
      <c r="L114"/>
      <c r="M114"/>
      <c r="N114"/>
      <c r="O114"/>
      <c r="P114"/>
    </row>
    <row r="115" spans="1:16" ht="13.5" thickBot="1">
      <c r="A115" s="112">
        <v>2005</v>
      </c>
      <c r="B115" s="113">
        <v>34</v>
      </c>
      <c r="C115" s="168" t="s">
        <v>221</v>
      </c>
      <c r="D115" s="105"/>
      <c r="E115" s="112">
        <v>2005</v>
      </c>
      <c r="F115" s="385">
        <v>80</v>
      </c>
      <c r="G115" s="386"/>
      <c r="H115"/>
      <c r="I115"/>
      <c r="J115"/>
      <c r="K115"/>
      <c r="L115"/>
      <c r="M115"/>
      <c r="N115"/>
      <c r="O115"/>
      <c r="P115"/>
    </row>
  </sheetData>
  <mergeCells count="123">
    <mergeCell ref="J73:J75"/>
    <mergeCell ref="L73:M74"/>
    <mergeCell ref="O73:O74"/>
    <mergeCell ref="D74:I74"/>
    <mergeCell ref="C69:D69"/>
    <mergeCell ref="F69:G69"/>
    <mergeCell ref="I69:K69"/>
    <mergeCell ref="F70:G70"/>
    <mergeCell ref="C67:D67"/>
    <mergeCell ref="F67:G67"/>
    <mergeCell ref="I67:K67"/>
    <mergeCell ref="C68:D68"/>
    <mergeCell ref="F68:G68"/>
    <mergeCell ref="I68:K68"/>
    <mergeCell ref="C65:D65"/>
    <mergeCell ref="F65:G65"/>
    <mergeCell ref="I65:K65"/>
    <mergeCell ref="C66:D66"/>
    <mergeCell ref="F66:G66"/>
    <mergeCell ref="I66:K66"/>
    <mergeCell ref="A63:E63"/>
    <mergeCell ref="F63:L63"/>
    <mergeCell ref="C64:D64"/>
    <mergeCell ref="F64:G64"/>
    <mergeCell ref="I64:K64"/>
    <mergeCell ref="A80:A81"/>
    <mergeCell ref="B80:B81"/>
    <mergeCell ref="C80:F80"/>
    <mergeCell ref="G80:G81"/>
    <mergeCell ref="F115:G115"/>
    <mergeCell ref="A73:A75"/>
    <mergeCell ref="B73:B75"/>
    <mergeCell ref="H80:H81"/>
    <mergeCell ref="A112:C112"/>
    <mergeCell ref="E112:G112"/>
    <mergeCell ref="F113:G113"/>
    <mergeCell ref="F114:G114"/>
    <mergeCell ref="C73:I73"/>
    <mergeCell ref="I80:L80"/>
    <mergeCell ref="J92:L92"/>
    <mergeCell ref="A98:A99"/>
    <mergeCell ref="B98:D98"/>
    <mergeCell ref="E98:G98"/>
    <mergeCell ref="H98:J98"/>
    <mergeCell ref="A92:A93"/>
    <mergeCell ref="B92:B93"/>
    <mergeCell ref="C92:H92"/>
    <mergeCell ref="L76:M76"/>
    <mergeCell ref="L77:M77"/>
    <mergeCell ref="N73:N74"/>
    <mergeCell ref="A59:B59"/>
    <mergeCell ref="D59:F59"/>
    <mergeCell ref="H59:K59"/>
    <mergeCell ref="A60:B60"/>
    <mergeCell ref="D60:F60"/>
    <mergeCell ref="H60:K60"/>
    <mergeCell ref="C74:C75"/>
    <mergeCell ref="A57:B57"/>
    <mergeCell ref="D57:F57"/>
    <mergeCell ref="H57:K57"/>
    <mergeCell ref="A58:B58"/>
    <mergeCell ref="D58:F58"/>
    <mergeCell ref="H58:K58"/>
    <mergeCell ref="A55:B55"/>
    <mergeCell ref="D55:F55"/>
    <mergeCell ref="H55:K55"/>
    <mergeCell ref="A56:B56"/>
    <mergeCell ref="D56:F56"/>
    <mergeCell ref="H56:K56"/>
    <mergeCell ref="A53:B53"/>
    <mergeCell ref="D53:F53"/>
    <mergeCell ref="H53:K53"/>
    <mergeCell ref="A54:B54"/>
    <mergeCell ref="D54:F54"/>
    <mergeCell ref="H54:K54"/>
    <mergeCell ref="L50:L51"/>
    <mergeCell ref="A52:B52"/>
    <mergeCell ref="D52:F52"/>
    <mergeCell ref="H52:K52"/>
    <mergeCell ref="A48:B48"/>
    <mergeCell ref="D48:F48"/>
    <mergeCell ref="H48:K48"/>
    <mergeCell ref="A50:B51"/>
    <mergeCell ref="C50:C51"/>
    <mergeCell ref="D50:F51"/>
    <mergeCell ref="G50:G51"/>
    <mergeCell ref="H50:K51"/>
    <mergeCell ref="A46:B46"/>
    <mergeCell ref="D46:F46"/>
    <mergeCell ref="H46:K46"/>
    <mergeCell ref="A47:B47"/>
    <mergeCell ref="D47:F47"/>
    <mergeCell ref="H47:K47"/>
    <mergeCell ref="A44:B44"/>
    <mergeCell ref="D44:F44"/>
    <mergeCell ref="H44:K44"/>
    <mergeCell ref="A45:B45"/>
    <mergeCell ref="D45:F45"/>
    <mergeCell ref="H45:K45"/>
    <mergeCell ref="A42:B42"/>
    <mergeCell ref="D42:F42"/>
    <mergeCell ref="H42:K42"/>
    <mergeCell ref="A43:B43"/>
    <mergeCell ref="D43:F43"/>
    <mergeCell ref="H43:K43"/>
    <mergeCell ref="H39:K40"/>
    <mergeCell ref="L39:L40"/>
    <mergeCell ref="A41:B41"/>
    <mergeCell ref="D41:F41"/>
    <mergeCell ref="H41:K41"/>
    <mergeCell ref="A39:B40"/>
    <mergeCell ref="C39:C40"/>
    <mergeCell ref="D39:F40"/>
    <mergeCell ref="G39:G40"/>
    <mergeCell ref="B36:D36"/>
    <mergeCell ref="E36:G36"/>
    <mergeCell ref="J36:L36"/>
    <mergeCell ref="B37:D37"/>
    <mergeCell ref="E37:G37"/>
    <mergeCell ref="A3:A6"/>
    <mergeCell ref="B3:N3"/>
    <mergeCell ref="H4:I4"/>
    <mergeCell ref="M4:N4"/>
  </mergeCells>
  <printOptions horizontalCentered="1"/>
  <pageMargins left="0.15748031496062992" right="0.15748031496062992" top="0.5905511811023623" bottom="0.15748031496062992" header="0.35433070866141736" footer="0.15748031496062992"/>
  <pageSetup horizontalDpi="600" verticalDpi="600" orientation="portrait" paperSize="9" scale="64" r:id="rId1"/>
  <headerFooter alignWithMargins="0">
    <oddFooter>&amp;C&amp;P</oddFooter>
  </headerFooter>
  <rowBreaks count="1" manualBreakCount="1">
    <brk id="72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115"/>
  <sheetViews>
    <sheetView view="pageBreakPreview" zoomScale="75" zoomScaleSheetLayoutView="75" workbookViewId="0" topLeftCell="A1">
      <selection activeCell="M2" sqref="M2"/>
    </sheetView>
  </sheetViews>
  <sheetFormatPr defaultColWidth="9.00390625" defaultRowHeight="12.75"/>
  <cols>
    <col min="1" max="1" width="28.125" style="10" customWidth="1"/>
    <col min="2" max="7" width="9.75390625" style="11" customWidth="1"/>
    <col min="8" max="8" width="8.125" style="11" customWidth="1"/>
    <col min="9" max="9" width="8.875" style="10" customWidth="1"/>
    <col min="10" max="16" width="9.125" style="10" customWidth="1"/>
  </cols>
  <sheetData>
    <row r="1" spans="12:14" ht="15.75">
      <c r="L1" s="12"/>
      <c r="N1" s="13"/>
    </row>
    <row r="2" spans="1:14" ht="16.5" thickBot="1">
      <c r="A2" s="14"/>
      <c r="B2" s="15"/>
      <c r="C2" s="15"/>
      <c r="D2" s="15"/>
      <c r="E2" s="15"/>
      <c r="F2" s="15"/>
      <c r="G2" s="15"/>
      <c r="H2" s="15"/>
      <c r="L2" s="12"/>
      <c r="N2" s="13"/>
    </row>
    <row r="3" spans="1:14" ht="24" customHeight="1" thickBot="1">
      <c r="A3" s="282" t="s">
        <v>0</v>
      </c>
      <c r="B3" s="279" t="s">
        <v>308</v>
      </c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8"/>
    </row>
    <row r="4" spans="1:14" ht="12.75">
      <c r="A4" s="281"/>
      <c r="B4" s="16" t="s">
        <v>1</v>
      </c>
      <c r="C4" s="17"/>
      <c r="D4" s="18"/>
      <c r="E4" s="16" t="s">
        <v>2</v>
      </c>
      <c r="F4" s="17"/>
      <c r="G4" s="18"/>
      <c r="H4" s="298" t="s">
        <v>3</v>
      </c>
      <c r="I4" s="299"/>
      <c r="J4" s="17" t="s">
        <v>4</v>
      </c>
      <c r="K4" s="19"/>
      <c r="L4" s="18"/>
      <c r="M4" s="298" t="s">
        <v>5</v>
      </c>
      <c r="N4" s="300"/>
    </row>
    <row r="5" spans="1:14" ht="12.75">
      <c r="A5" s="281"/>
      <c r="B5" s="20" t="s">
        <v>6</v>
      </c>
      <c r="C5" s="21" t="s">
        <v>7</v>
      </c>
      <c r="D5" s="22" t="s">
        <v>8</v>
      </c>
      <c r="E5" s="20" t="s">
        <v>6</v>
      </c>
      <c r="F5" s="21" t="s">
        <v>7</v>
      </c>
      <c r="G5" s="22" t="s">
        <v>8</v>
      </c>
      <c r="H5" s="23" t="s">
        <v>8</v>
      </c>
      <c r="I5" s="23" t="s">
        <v>9</v>
      </c>
      <c r="J5" s="24" t="s">
        <v>6</v>
      </c>
      <c r="K5" s="21" t="s">
        <v>7</v>
      </c>
      <c r="L5" s="22" t="s">
        <v>8</v>
      </c>
      <c r="M5" s="23" t="s">
        <v>8</v>
      </c>
      <c r="N5" s="22" t="s">
        <v>9</v>
      </c>
    </row>
    <row r="6" spans="1:14" ht="13.5" thickBot="1">
      <c r="A6" s="278"/>
      <c r="B6" s="25" t="s">
        <v>10</v>
      </c>
      <c r="C6" s="26" t="s">
        <v>10</v>
      </c>
      <c r="D6" s="27"/>
      <c r="E6" s="25" t="s">
        <v>10</v>
      </c>
      <c r="F6" s="26" t="s">
        <v>10</v>
      </c>
      <c r="G6" s="27"/>
      <c r="H6" s="28" t="s">
        <v>11</v>
      </c>
      <c r="I6" s="29" t="s">
        <v>12</v>
      </c>
      <c r="J6" s="30" t="s">
        <v>10</v>
      </c>
      <c r="K6" s="26" t="s">
        <v>10</v>
      </c>
      <c r="L6" s="27"/>
      <c r="M6" s="28" t="s">
        <v>11</v>
      </c>
      <c r="N6" s="27" t="s">
        <v>12</v>
      </c>
    </row>
    <row r="7" spans="1:14" ht="13.5" customHeight="1" thickTop="1">
      <c r="A7" s="31" t="s">
        <v>13</v>
      </c>
      <c r="B7" s="32"/>
      <c r="C7" s="33"/>
      <c r="D7" s="34"/>
      <c r="E7" s="32"/>
      <c r="F7" s="33"/>
      <c r="G7" s="34"/>
      <c r="H7" s="35"/>
      <c r="I7" s="36"/>
      <c r="J7" s="37"/>
      <c r="K7" s="33"/>
      <c r="L7" s="38"/>
      <c r="M7" s="35"/>
      <c r="N7" s="39"/>
    </row>
    <row r="8" spans="1:14" ht="13.5" customHeight="1">
      <c r="A8" s="40" t="s">
        <v>14</v>
      </c>
      <c r="B8" s="41">
        <v>6754</v>
      </c>
      <c r="C8" s="42"/>
      <c r="D8" s="43">
        <f>SUM(B8:C8)</f>
        <v>6754</v>
      </c>
      <c r="E8" s="41">
        <v>6892</v>
      </c>
      <c r="F8" s="42"/>
      <c r="G8" s="43">
        <f>SUM(E8:F8)</f>
        <v>6892</v>
      </c>
      <c r="H8" s="44">
        <f>+G8-D8</f>
        <v>138</v>
      </c>
      <c r="I8" s="45">
        <f>+G8/D8</f>
        <v>1.0204323363932484</v>
      </c>
      <c r="J8" s="46">
        <v>7149</v>
      </c>
      <c r="K8" s="42"/>
      <c r="L8" s="47">
        <f>SUM(J8:K8)</f>
        <v>7149</v>
      </c>
      <c r="M8" s="44">
        <f>+L8-G8</f>
        <v>257</v>
      </c>
      <c r="N8" s="48">
        <f>+L8/G8</f>
        <v>1.0372896111433547</v>
      </c>
    </row>
    <row r="9" spans="1:14" ht="13.5" customHeight="1">
      <c r="A9" s="40" t="s">
        <v>15</v>
      </c>
      <c r="B9" s="41"/>
      <c r="C9" s="42"/>
      <c r="D9" s="43">
        <f aca="true" t="shared" si="0" ref="D9:D15">SUM(B9:C9)</f>
        <v>0</v>
      </c>
      <c r="E9" s="41"/>
      <c r="F9" s="42"/>
      <c r="G9" s="43">
        <f aca="true" t="shared" si="1" ref="G9:G15">SUM(E9:F9)</f>
        <v>0</v>
      </c>
      <c r="H9" s="44">
        <f aca="true" t="shared" si="2" ref="H9:H35">+G9-D9</f>
        <v>0</v>
      </c>
      <c r="I9" s="45"/>
      <c r="J9" s="46"/>
      <c r="K9" s="42"/>
      <c r="L9" s="47">
        <f aca="true" t="shared" si="3" ref="L9:L15">SUM(J9:K9)</f>
        <v>0</v>
      </c>
      <c r="M9" s="44">
        <f aca="true" t="shared" si="4" ref="M9:M35">+L9-G9</f>
        <v>0</v>
      </c>
      <c r="N9" s="48"/>
    </row>
    <row r="10" spans="1:14" ht="13.5" customHeight="1">
      <c r="A10" s="40" t="s">
        <v>16</v>
      </c>
      <c r="B10" s="41"/>
      <c r="C10" s="42"/>
      <c r="D10" s="43">
        <f t="shared" si="0"/>
        <v>0</v>
      </c>
      <c r="E10" s="41">
        <v>11</v>
      </c>
      <c r="F10" s="42"/>
      <c r="G10" s="43">
        <f t="shared" si="1"/>
        <v>11</v>
      </c>
      <c r="H10" s="44">
        <f t="shared" si="2"/>
        <v>11</v>
      </c>
      <c r="I10" s="45"/>
      <c r="J10" s="46"/>
      <c r="K10" s="42"/>
      <c r="L10" s="47">
        <f t="shared" si="3"/>
        <v>0</v>
      </c>
      <c r="M10" s="44">
        <f t="shared" si="4"/>
        <v>-11</v>
      </c>
      <c r="N10" s="48">
        <f aca="true" t="shared" si="5" ref="N10:N35">+L10/G10</f>
        <v>0</v>
      </c>
    </row>
    <row r="11" spans="1:14" ht="13.5" customHeight="1">
      <c r="A11" s="40" t="s">
        <v>17</v>
      </c>
      <c r="B11" s="41">
        <v>48</v>
      </c>
      <c r="C11" s="42"/>
      <c r="D11" s="43">
        <f t="shared" si="0"/>
        <v>48</v>
      </c>
      <c r="E11" s="41">
        <v>33</v>
      </c>
      <c r="F11" s="42"/>
      <c r="G11" s="43">
        <f t="shared" si="1"/>
        <v>33</v>
      </c>
      <c r="H11" s="44">
        <f t="shared" si="2"/>
        <v>-15</v>
      </c>
      <c r="I11" s="45">
        <f aca="true" t="shared" si="6" ref="I11:I35">+G11/D11</f>
        <v>0.6875</v>
      </c>
      <c r="J11" s="46">
        <v>1</v>
      </c>
      <c r="K11" s="42"/>
      <c r="L11" s="47">
        <f t="shared" si="3"/>
        <v>1</v>
      </c>
      <c r="M11" s="44">
        <f t="shared" si="4"/>
        <v>-32</v>
      </c>
      <c r="N11" s="48">
        <f t="shared" si="5"/>
        <v>0.030303030303030304</v>
      </c>
    </row>
    <row r="12" spans="1:14" ht="13.5" customHeight="1">
      <c r="A12" s="49" t="s">
        <v>18</v>
      </c>
      <c r="B12" s="41"/>
      <c r="C12" s="42"/>
      <c r="D12" s="43">
        <f t="shared" si="0"/>
        <v>0</v>
      </c>
      <c r="E12" s="41"/>
      <c r="F12" s="42"/>
      <c r="G12" s="43">
        <f t="shared" si="1"/>
        <v>0</v>
      </c>
      <c r="H12" s="44">
        <f t="shared" si="2"/>
        <v>0</v>
      </c>
      <c r="I12" s="45"/>
      <c r="J12" s="46"/>
      <c r="K12" s="42"/>
      <c r="L12" s="47">
        <f t="shared" si="3"/>
        <v>0</v>
      </c>
      <c r="M12" s="44">
        <f t="shared" si="4"/>
        <v>0</v>
      </c>
      <c r="N12" s="48"/>
    </row>
    <row r="13" spans="1:14" ht="13.5" customHeight="1">
      <c r="A13" s="49" t="s">
        <v>19</v>
      </c>
      <c r="B13" s="41">
        <v>11</v>
      </c>
      <c r="C13" s="42"/>
      <c r="D13" s="43">
        <f t="shared" si="0"/>
        <v>11</v>
      </c>
      <c r="E13" s="41"/>
      <c r="F13" s="42"/>
      <c r="G13" s="43">
        <f t="shared" si="1"/>
        <v>0</v>
      </c>
      <c r="H13" s="44">
        <f t="shared" si="2"/>
        <v>-11</v>
      </c>
      <c r="I13" s="45">
        <f t="shared" si="6"/>
        <v>0</v>
      </c>
      <c r="J13" s="46"/>
      <c r="K13" s="42"/>
      <c r="L13" s="47">
        <f t="shared" si="3"/>
        <v>0</v>
      </c>
      <c r="M13" s="44">
        <f t="shared" si="4"/>
        <v>0</v>
      </c>
      <c r="N13" s="48"/>
    </row>
    <row r="14" spans="1:14" ht="23.25" customHeight="1">
      <c r="A14" s="49" t="s">
        <v>20</v>
      </c>
      <c r="B14" s="41">
        <v>11</v>
      </c>
      <c r="C14" s="42"/>
      <c r="D14" s="43">
        <f t="shared" si="0"/>
        <v>11</v>
      </c>
      <c r="E14" s="41"/>
      <c r="F14" s="42"/>
      <c r="G14" s="43">
        <f t="shared" si="1"/>
        <v>0</v>
      </c>
      <c r="H14" s="44">
        <f t="shared" si="2"/>
        <v>-11</v>
      </c>
      <c r="I14" s="45"/>
      <c r="J14" s="46"/>
      <c r="K14" s="42"/>
      <c r="L14" s="47">
        <f t="shared" si="3"/>
        <v>0</v>
      </c>
      <c r="M14" s="44">
        <f t="shared" si="4"/>
        <v>0</v>
      </c>
      <c r="N14" s="48"/>
    </row>
    <row r="15" spans="1:14" ht="13.5" customHeight="1" thickBot="1">
      <c r="A15" s="50" t="s">
        <v>21</v>
      </c>
      <c r="B15" s="51">
        <v>12335</v>
      </c>
      <c r="C15" s="52"/>
      <c r="D15" s="43">
        <f t="shared" si="0"/>
        <v>12335</v>
      </c>
      <c r="E15" s="51">
        <v>12802</v>
      </c>
      <c r="F15" s="52"/>
      <c r="G15" s="43">
        <f t="shared" si="1"/>
        <v>12802</v>
      </c>
      <c r="H15" s="53">
        <f t="shared" si="2"/>
        <v>467</v>
      </c>
      <c r="I15" s="54">
        <f t="shared" si="6"/>
        <v>1.0378597486826104</v>
      </c>
      <c r="J15" s="55">
        <v>12992</v>
      </c>
      <c r="K15" s="52"/>
      <c r="L15" s="47">
        <f t="shared" si="3"/>
        <v>12992</v>
      </c>
      <c r="M15" s="53">
        <f t="shared" si="4"/>
        <v>190</v>
      </c>
      <c r="N15" s="56">
        <f t="shared" si="5"/>
        <v>1.0148414310264022</v>
      </c>
    </row>
    <row r="16" spans="1:14" ht="13.5" customHeight="1" thickBot="1">
      <c r="A16" s="57" t="s">
        <v>22</v>
      </c>
      <c r="B16" s="58">
        <f aca="true" t="shared" si="7" ref="B16:G16">SUM(B7+B8+B9+B10+B11+B13+B15)</f>
        <v>19148</v>
      </c>
      <c r="C16" s="59">
        <f t="shared" si="7"/>
        <v>0</v>
      </c>
      <c r="D16" s="60">
        <f t="shared" si="7"/>
        <v>19148</v>
      </c>
      <c r="E16" s="58">
        <f t="shared" si="7"/>
        <v>19738</v>
      </c>
      <c r="F16" s="59">
        <f t="shared" si="7"/>
        <v>0</v>
      </c>
      <c r="G16" s="60">
        <f t="shared" si="7"/>
        <v>19738</v>
      </c>
      <c r="H16" s="61">
        <f t="shared" si="2"/>
        <v>590</v>
      </c>
      <c r="I16" s="62">
        <f t="shared" si="6"/>
        <v>1.0308126175057448</v>
      </c>
      <c r="J16" s="63">
        <f>SUM(J7+J8+J9+J10+J11+J13+J15)</f>
        <v>20142</v>
      </c>
      <c r="K16" s="59">
        <f>SUM(K7+K8+K9+K10+K11+K13+K15)</f>
        <v>0</v>
      </c>
      <c r="L16" s="60">
        <f>SUM(L7+L8+L9+L10+L11+L13+L15)</f>
        <v>20142</v>
      </c>
      <c r="M16" s="61">
        <f t="shared" si="4"/>
        <v>404</v>
      </c>
      <c r="N16" s="64">
        <f t="shared" si="5"/>
        <v>1.0204681325362246</v>
      </c>
    </row>
    <row r="17" spans="1:14" ht="13.5" customHeight="1">
      <c r="A17" s="65" t="s">
        <v>23</v>
      </c>
      <c r="B17" s="32">
        <v>3891</v>
      </c>
      <c r="C17" s="33"/>
      <c r="D17" s="43">
        <f aca="true" t="shared" si="8" ref="D17:D22">SUM(B17:C17)</f>
        <v>3891</v>
      </c>
      <c r="E17" s="32">
        <v>3478</v>
      </c>
      <c r="F17" s="33"/>
      <c r="G17" s="34">
        <f>SUM(E17:F17)</f>
        <v>3478</v>
      </c>
      <c r="H17" s="35">
        <f t="shared" si="2"/>
        <v>-413</v>
      </c>
      <c r="I17" s="66">
        <f t="shared" si="6"/>
        <v>0.8938576201490619</v>
      </c>
      <c r="J17" s="37">
        <v>3435</v>
      </c>
      <c r="K17" s="33"/>
      <c r="L17" s="38">
        <f>SUM(J17:K17)</f>
        <v>3435</v>
      </c>
      <c r="M17" s="35">
        <f t="shared" si="4"/>
        <v>-43</v>
      </c>
      <c r="N17" s="67">
        <f t="shared" si="5"/>
        <v>0.9876365727429557</v>
      </c>
    </row>
    <row r="18" spans="1:14" ht="21" customHeight="1">
      <c r="A18" s="49" t="s">
        <v>24</v>
      </c>
      <c r="B18" s="32">
        <v>758</v>
      </c>
      <c r="C18" s="33"/>
      <c r="D18" s="43">
        <f t="shared" si="8"/>
        <v>758</v>
      </c>
      <c r="E18" s="32">
        <v>316</v>
      </c>
      <c r="F18" s="33"/>
      <c r="G18" s="34">
        <f aca="true" t="shared" si="9" ref="G18:G34">SUM(E18:F18)</f>
        <v>316</v>
      </c>
      <c r="H18" s="44">
        <f t="shared" si="2"/>
        <v>-442</v>
      </c>
      <c r="I18" s="45">
        <f t="shared" si="6"/>
        <v>0.41688654353562005</v>
      </c>
      <c r="J18" s="37">
        <v>200</v>
      </c>
      <c r="K18" s="33"/>
      <c r="L18" s="38">
        <f aca="true" t="shared" si="10" ref="L18:L34">SUM(J18:K18)</f>
        <v>200</v>
      </c>
      <c r="M18" s="44">
        <f t="shared" si="4"/>
        <v>-116</v>
      </c>
      <c r="N18" s="48">
        <f t="shared" si="5"/>
        <v>0.6329113924050633</v>
      </c>
    </row>
    <row r="19" spans="1:14" ht="13.5" customHeight="1">
      <c r="A19" s="40" t="s">
        <v>25</v>
      </c>
      <c r="B19" s="41">
        <v>855</v>
      </c>
      <c r="C19" s="42"/>
      <c r="D19" s="43">
        <f t="shared" si="8"/>
        <v>855</v>
      </c>
      <c r="E19" s="41">
        <v>1213</v>
      </c>
      <c r="F19" s="42"/>
      <c r="G19" s="34">
        <f t="shared" si="9"/>
        <v>1213</v>
      </c>
      <c r="H19" s="44">
        <f t="shared" si="2"/>
        <v>358</v>
      </c>
      <c r="I19" s="45">
        <f t="shared" si="6"/>
        <v>1.4187134502923977</v>
      </c>
      <c r="J19" s="46">
        <v>1490</v>
      </c>
      <c r="K19" s="42"/>
      <c r="L19" s="38">
        <f t="shared" si="10"/>
        <v>1490</v>
      </c>
      <c r="M19" s="44">
        <f t="shared" si="4"/>
        <v>277</v>
      </c>
      <c r="N19" s="48">
        <f t="shared" si="5"/>
        <v>1.2283594394064303</v>
      </c>
    </row>
    <row r="20" spans="1:14" ht="13.5" customHeight="1">
      <c r="A20" s="49" t="s">
        <v>26</v>
      </c>
      <c r="B20" s="41">
        <v>25</v>
      </c>
      <c r="C20" s="42"/>
      <c r="D20" s="43">
        <f t="shared" si="8"/>
        <v>25</v>
      </c>
      <c r="E20" s="41">
        <v>16</v>
      </c>
      <c r="F20" s="42"/>
      <c r="G20" s="34">
        <f t="shared" si="9"/>
        <v>16</v>
      </c>
      <c r="H20" s="44">
        <f t="shared" si="2"/>
        <v>-9</v>
      </c>
      <c r="I20" s="45"/>
      <c r="J20" s="46">
        <v>20</v>
      </c>
      <c r="K20" s="42"/>
      <c r="L20" s="38">
        <v>20</v>
      </c>
      <c r="M20" s="44">
        <f t="shared" si="4"/>
        <v>4</v>
      </c>
      <c r="N20" s="48"/>
    </row>
    <row r="21" spans="1:14" ht="13.5" customHeight="1">
      <c r="A21" s="40" t="s">
        <v>27</v>
      </c>
      <c r="B21" s="41"/>
      <c r="C21" s="42"/>
      <c r="D21" s="43">
        <f t="shared" si="8"/>
        <v>0</v>
      </c>
      <c r="E21" s="41"/>
      <c r="F21" s="42"/>
      <c r="G21" s="34">
        <f t="shared" si="9"/>
        <v>0</v>
      </c>
      <c r="H21" s="44">
        <f t="shared" si="2"/>
        <v>0</v>
      </c>
      <c r="I21" s="45"/>
      <c r="J21" s="46"/>
      <c r="K21" s="42"/>
      <c r="L21" s="38">
        <f t="shared" si="10"/>
        <v>0</v>
      </c>
      <c r="M21" s="44">
        <f t="shared" si="4"/>
        <v>0</v>
      </c>
      <c r="N21" s="48"/>
    </row>
    <row r="22" spans="1:14" ht="13.5" customHeight="1">
      <c r="A22" s="40" t="s">
        <v>28</v>
      </c>
      <c r="B22" s="46">
        <v>738</v>
      </c>
      <c r="C22" s="42"/>
      <c r="D22" s="43">
        <f t="shared" si="8"/>
        <v>738</v>
      </c>
      <c r="E22" s="46">
        <v>885</v>
      </c>
      <c r="F22" s="42"/>
      <c r="G22" s="34">
        <f t="shared" si="9"/>
        <v>885</v>
      </c>
      <c r="H22" s="44">
        <f t="shared" si="2"/>
        <v>147</v>
      </c>
      <c r="I22" s="45">
        <f t="shared" si="6"/>
        <v>1.1991869918699187</v>
      </c>
      <c r="J22" s="46">
        <v>820</v>
      </c>
      <c r="K22" s="42"/>
      <c r="L22" s="38">
        <v>820</v>
      </c>
      <c r="M22" s="44">
        <f t="shared" si="4"/>
        <v>-65</v>
      </c>
      <c r="N22" s="48">
        <f t="shared" si="5"/>
        <v>0.9265536723163842</v>
      </c>
    </row>
    <row r="23" spans="1:14" ht="13.5" customHeight="1">
      <c r="A23" s="49" t="s">
        <v>29</v>
      </c>
      <c r="B23" s="41">
        <v>162</v>
      </c>
      <c r="C23" s="42"/>
      <c r="D23" s="43">
        <v>162</v>
      </c>
      <c r="E23" s="41">
        <v>309</v>
      </c>
      <c r="F23" s="42"/>
      <c r="G23" s="34">
        <f t="shared" si="9"/>
        <v>309</v>
      </c>
      <c r="H23" s="44">
        <f t="shared" si="2"/>
        <v>147</v>
      </c>
      <c r="I23" s="45">
        <f t="shared" si="6"/>
        <v>1.9074074074074074</v>
      </c>
      <c r="J23" s="68">
        <v>230</v>
      </c>
      <c r="K23" s="42"/>
      <c r="L23" s="38">
        <v>230</v>
      </c>
      <c r="M23" s="44">
        <f t="shared" si="4"/>
        <v>-79</v>
      </c>
      <c r="N23" s="48">
        <f t="shared" si="5"/>
        <v>0.7443365695792881</v>
      </c>
    </row>
    <row r="24" spans="1:14" ht="13.5" customHeight="1">
      <c r="A24" s="40" t="s">
        <v>30</v>
      </c>
      <c r="B24" s="41">
        <v>564</v>
      </c>
      <c r="C24" s="42"/>
      <c r="D24" s="43">
        <v>564</v>
      </c>
      <c r="E24" s="41">
        <v>568</v>
      </c>
      <c r="F24" s="42"/>
      <c r="G24" s="34">
        <f t="shared" si="9"/>
        <v>568</v>
      </c>
      <c r="H24" s="44">
        <f t="shared" si="2"/>
        <v>4</v>
      </c>
      <c r="I24" s="45">
        <f t="shared" si="6"/>
        <v>1.0070921985815602</v>
      </c>
      <c r="J24" s="68">
        <v>580</v>
      </c>
      <c r="K24" s="42"/>
      <c r="L24" s="38">
        <f t="shared" si="10"/>
        <v>580</v>
      </c>
      <c r="M24" s="44">
        <f t="shared" si="4"/>
        <v>12</v>
      </c>
      <c r="N24" s="48">
        <f t="shared" si="5"/>
        <v>1.0211267605633803</v>
      </c>
    </row>
    <row r="25" spans="1:14" ht="13.5" customHeight="1">
      <c r="A25" s="69" t="s">
        <v>31</v>
      </c>
      <c r="B25" s="46">
        <v>12710</v>
      </c>
      <c r="C25" s="42"/>
      <c r="D25" s="43">
        <v>12710</v>
      </c>
      <c r="E25" s="46">
        <v>13356</v>
      </c>
      <c r="F25" s="42"/>
      <c r="G25" s="34">
        <f t="shared" si="9"/>
        <v>13356</v>
      </c>
      <c r="H25" s="44">
        <f t="shared" si="2"/>
        <v>646</v>
      </c>
      <c r="I25" s="45">
        <f t="shared" si="6"/>
        <v>1.0508261211644374</v>
      </c>
      <c r="J25" s="46">
        <v>13577</v>
      </c>
      <c r="K25" s="42"/>
      <c r="L25" s="38">
        <v>13577</v>
      </c>
      <c r="M25" s="44">
        <f t="shared" si="4"/>
        <v>221</v>
      </c>
      <c r="N25" s="48">
        <f t="shared" si="5"/>
        <v>1.0165468703204552</v>
      </c>
    </row>
    <row r="26" spans="1:14" ht="13.5" customHeight="1">
      <c r="A26" s="49" t="s">
        <v>32</v>
      </c>
      <c r="B26" s="41">
        <v>9297</v>
      </c>
      <c r="C26" s="42"/>
      <c r="D26" s="43">
        <v>9297</v>
      </c>
      <c r="E26" s="41">
        <v>9768</v>
      </c>
      <c r="F26" s="42"/>
      <c r="G26" s="34">
        <f t="shared" si="9"/>
        <v>9768</v>
      </c>
      <c r="H26" s="44">
        <f t="shared" si="2"/>
        <v>471</v>
      </c>
      <c r="I26" s="45">
        <f t="shared" si="6"/>
        <v>1.0506615037108744</v>
      </c>
      <c r="J26" s="68">
        <v>9950</v>
      </c>
      <c r="K26" s="70"/>
      <c r="L26" s="38">
        <f t="shared" si="10"/>
        <v>9950</v>
      </c>
      <c r="M26" s="44">
        <f t="shared" si="4"/>
        <v>182</v>
      </c>
      <c r="N26" s="48">
        <f t="shared" si="5"/>
        <v>1.0186322686322686</v>
      </c>
    </row>
    <row r="27" spans="1:14" ht="13.5" customHeight="1">
      <c r="A27" s="69" t="s">
        <v>33</v>
      </c>
      <c r="B27" s="41">
        <v>9150</v>
      </c>
      <c r="C27" s="42"/>
      <c r="D27" s="43">
        <v>9150</v>
      </c>
      <c r="E27" s="41">
        <v>9600</v>
      </c>
      <c r="F27" s="42"/>
      <c r="G27" s="34">
        <f t="shared" si="9"/>
        <v>9600</v>
      </c>
      <c r="H27" s="44">
        <f t="shared" si="2"/>
        <v>450</v>
      </c>
      <c r="I27" s="45">
        <f t="shared" si="6"/>
        <v>1.0491803278688525</v>
      </c>
      <c r="J27" s="46">
        <v>9650</v>
      </c>
      <c r="K27" s="42"/>
      <c r="L27" s="38">
        <f t="shared" si="10"/>
        <v>9650</v>
      </c>
      <c r="M27" s="44">
        <f t="shared" si="4"/>
        <v>50</v>
      </c>
      <c r="N27" s="48">
        <f t="shared" si="5"/>
        <v>1.0052083333333333</v>
      </c>
    </row>
    <row r="28" spans="1:14" ht="13.5" customHeight="1">
      <c r="A28" s="49" t="s">
        <v>34</v>
      </c>
      <c r="B28" s="41">
        <v>147</v>
      </c>
      <c r="C28" s="42"/>
      <c r="D28" s="43">
        <v>147</v>
      </c>
      <c r="E28" s="41">
        <v>168</v>
      </c>
      <c r="F28" s="42"/>
      <c r="G28" s="34">
        <f t="shared" si="9"/>
        <v>168</v>
      </c>
      <c r="H28" s="44">
        <f t="shared" si="2"/>
        <v>21</v>
      </c>
      <c r="I28" s="45">
        <f t="shared" si="6"/>
        <v>1.1428571428571428</v>
      </c>
      <c r="J28" s="46">
        <v>300</v>
      </c>
      <c r="K28" s="42"/>
      <c r="L28" s="38">
        <f t="shared" si="10"/>
        <v>300</v>
      </c>
      <c r="M28" s="44">
        <f t="shared" si="4"/>
        <v>132</v>
      </c>
      <c r="N28" s="48">
        <f t="shared" si="5"/>
        <v>1.7857142857142858</v>
      </c>
    </row>
    <row r="29" spans="1:14" ht="13.5" customHeight="1">
      <c r="A29" s="49" t="s">
        <v>35</v>
      </c>
      <c r="B29" s="41">
        <v>3413</v>
      </c>
      <c r="C29" s="42"/>
      <c r="D29" s="43">
        <v>3413</v>
      </c>
      <c r="E29" s="41">
        <v>3588</v>
      </c>
      <c r="F29" s="42"/>
      <c r="G29" s="34">
        <f t="shared" si="9"/>
        <v>3588</v>
      </c>
      <c r="H29" s="44">
        <f t="shared" si="2"/>
        <v>175</v>
      </c>
      <c r="I29" s="45">
        <f t="shared" si="6"/>
        <v>1.0512745385291533</v>
      </c>
      <c r="J29" s="46">
        <v>3627</v>
      </c>
      <c r="K29" s="42"/>
      <c r="L29" s="38">
        <v>3627</v>
      </c>
      <c r="M29" s="44">
        <f t="shared" si="4"/>
        <v>39</v>
      </c>
      <c r="N29" s="48">
        <f t="shared" si="5"/>
        <v>1.0108695652173914</v>
      </c>
    </row>
    <row r="30" spans="1:14" ht="13.5" customHeight="1">
      <c r="A30" s="69" t="s">
        <v>36</v>
      </c>
      <c r="B30" s="41">
        <v>0</v>
      </c>
      <c r="C30" s="42"/>
      <c r="D30" s="43">
        <f>SUM(B30:C30)</f>
        <v>0</v>
      </c>
      <c r="E30" s="41"/>
      <c r="F30" s="42"/>
      <c r="G30" s="34">
        <f t="shared" si="9"/>
        <v>0</v>
      </c>
      <c r="H30" s="44">
        <f t="shared" si="2"/>
        <v>0</v>
      </c>
      <c r="I30" s="45"/>
      <c r="J30" s="46"/>
      <c r="K30" s="42"/>
      <c r="L30" s="38">
        <f t="shared" si="10"/>
        <v>0</v>
      </c>
      <c r="M30" s="44">
        <f t="shared" si="4"/>
        <v>0</v>
      </c>
      <c r="N30" s="48"/>
    </row>
    <row r="31" spans="1:14" ht="13.5" customHeight="1">
      <c r="A31" s="69" t="s">
        <v>37</v>
      </c>
      <c r="B31" s="41">
        <v>241</v>
      </c>
      <c r="C31" s="42"/>
      <c r="D31" s="43">
        <v>241</v>
      </c>
      <c r="E31" s="41">
        <v>197</v>
      </c>
      <c r="F31" s="42"/>
      <c r="G31" s="34">
        <f t="shared" si="9"/>
        <v>197</v>
      </c>
      <c r="H31" s="44">
        <f t="shared" si="2"/>
        <v>-44</v>
      </c>
      <c r="I31" s="45">
        <f t="shared" si="6"/>
        <v>0.8174273858921162</v>
      </c>
      <c r="J31" s="46">
        <v>161</v>
      </c>
      <c r="K31" s="42"/>
      <c r="L31" s="38">
        <f t="shared" si="10"/>
        <v>161</v>
      </c>
      <c r="M31" s="44">
        <f t="shared" si="4"/>
        <v>-36</v>
      </c>
      <c r="N31" s="48">
        <f t="shared" si="5"/>
        <v>0.817258883248731</v>
      </c>
    </row>
    <row r="32" spans="1:14" ht="13.5" customHeight="1">
      <c r="A32" s="49" t="s">
        <v>38</v>
      </c>
      <c r="B32" s="41">
        <v>564</v>
      </c>
      <c r="C32" s="42"/>
      <c r="D32" s="43">
        <v>564</v>
      </c>
      <c r="E32" s="41">
        <v>574</v>
      </c>
      <c r="F32" s="42"/>
      <c r="G32" s="34">
        <f t="shared" si="9"/>
        <v>574</v>
      </c>
      <c r="H32" s="44">
        <f t="shared" si="2"/>
        <v>10</v>
      </c>
      <c r="I32" s="45">
        <f t="shared" si="6"/>
        <v>1.0177304964539007</v>
      </c>
      <c r="J32" s="68">
        <v>639</v>
      </c>
      <c r="K32" s="42"/>
      <c r="L32" s="38">
        <f t="shared" si="10"/>
        <v>639</v>
      </c>
      <c r="M32" s="44">
        <f t="shared" si="4"/>
        <v>65</v>
      </c>
      <c r="N32" s="48">
        <f t="shared" si="5"/>
        <v>1.113240418118467</v>
      </c>
    </row>
    <row r="33" spans="1:14" ht="22.5" customHeight="1">
      <c r="A33" s="49" t="s">
        <v>39</v>
      </c>
      <c r="B33" s="41">
        <v>560</v>
      </c>
      <c r="C33" s="42"/>
      <c r="D33" s="43">
        <v>560</v>
      </c>
      <c r="E33" s="41">
        <v>574</v>
      </c>
      <c r="F33" s="42"/>
      <c r="G33" s="34">
        <f t="shared" si="9"/>
        <v>574</v>
      </c>
      <c r="H33" s="44">
        <f t="shared" si="2"/>
        <v>14</v>
      </c>
      <c r="I33" s="45">
        <f t="shared" si="6"/>
        <v>1.025</v>
      </c>
      <c r="J33" s="68">
        <v>639</v>
      </c>
      <c r="K33" s="42"/>
      <c r="L33" s="38">
        <f t="shared" si="10"/>
        <v>639</v>
      </c>
      <c r="M33" s="44">
        <f t="shared" si="4"/>
        <v>65</v>
      </c>
      <c r="N33" s="48">
        <f t="shared" si="5"/>
        <v>1.113240418118467</v>
      </c>
    </row>
    <row r="34" spans="1:14" ht="13.5" customHeight="1" thickBot="1">
      <c r="A34" s="71" t="s">
        <v>40</v>
      </c>
      <c r="B34" s="51"/>
      <c r="C34" s="52"/>
      <c r="D34" s="43">
        <f>SUM(B34:C34)</f>
        <v>0</v>
      </c>
      <c r="E34" s="51"/>
      <c r="F34" s="52"/>
      <c r="G34" s="34">
        <f t="shared" si="9"/>
        <v>0</v>
      </c>
      <c r="H34" s="53">
        <f t="shared" si="2"/>
        <v>0</v>
      </c>
      <c r="I34" s="54"/>
      <c r="J34" s="72"/>
      <c r="K34" s="52"/>
      <c r="L34" s="38">
        <f t="shared" si="10"/>
        <v>0</v>
      </c>
      <c r="M34" s="53">
        <f t="shared" si="4"/>
        <v>0</v>
      </c>
      <c r="N34" s="56"/>
    </row>
    <row r="35" spans="1:14" ht="13.5" customHeight="1" thickBot="1">
      <c r="A35" s="57" t="s">
        <v>41</v>
      </c>
      <c r="B35" s="58">
        <f aca="true" t="shared" si="11" ref="B35:G35">SUM(B17+B19+B20+B21+B22+B25+B30+B31+B32+B34)</f>
        <v>19024</v>
      </c>
      <c r="C35" s="59">
        <f t="shared" si="11"/>
        <v>0</v>
      </c>
      <c r="D35" s="60">
        <f t="shared" si="11"/>
        <v>19024</v>
      </c>
      <c r="E35" s="58">
        <f t="shared" si="11"/>
        <v>19719</v>
      </c>
      <c r="F35" s="59">
        <f t="shared" si="11"/>
        <v>0</v>
      </c>
      <c r="G35" s="60">
        <f t="shared" si="11"/>
        <v>19719</v>
      </c>
      <c r="H35" s="61">
        <f t="shared" si="2"/>
        <v>695</v>
      </c>
      <c r="I35" s="62">
        <f t="shared" si="6"/>
        <v>1.0365328006728343</v>
      </c>
      <c r="J35" s="63">
        <f>SUM(J17+J19+J20+J21+J22+J25+J30+J31+J32+J34)</f>
        <v>20142</v>
      </c>
      <c r="K35" s="59">
        <f>SUM(K17+K19+K20+K21+K22+K25+K30+K31+K32+K34)</f>
        <v>0</v>
      </c>
      <c r="L35" s="60">
        <f>SUM(L17+L19+L20+L21+L22+L25+L30+L31+L32+L34)</f>
        <v>20142</v>
      </c>
      <c r="M35" s="61">
        <f t="shared" si="4"/>
        <v>423</v>
      </c>
      <c r="N35" s="64">
        <f t="shared" si="5"/>
        <v>1.0214513920584207</v>
      </c>
    </row>
    <row r="36" spans="1:14" ht="13.5" customHeight="1" thickBot="1">
      <c r="A36" s="57" t="s">
        <v>42</v>
      </c>
      <c r="B36" s="301">
        <f>+D16-D35</f>
        <v>124</v>
      </c>
      <c r="C36" s="302"/>
      <c r="D36" s="303"/>
      <c r="E36" s="301">
        <f>+G16-G35</f>
        <v>19</v>
      </c>
      <c r="F36" s="302"/>
      <c r="G36" s="303">
        <v>-50784</v>
      </c>
      <c r="H36" s="73">
        <f>+E36-B36</f>
        <v>-105</v>
      </c>
      <c r="I36" s="74"/>
      <c r="J36" s="301">
        <f>+L16-L35</f>
        <v>0</v>
      </c>
      <c r="K36" s="302"/>
      <c r="L36" s="302">
        <v>0</v>
      </c>
      <c r="M36" s="61"/>
      <c r="N36" s="64"/>
    </row>
    <row r="37" spans="1:16" ht="20.25" customHeight="1" thickBot="1">
      <c r="A37" s="75" t="s">
        <v>43</v>
      </c>
      <c r="B37" s="301"/>
      <c r="C37" s="302"/>
      <c r="D37" s="303"/>
      <c r="E37" s="301"/>
      <c r="F37" s="302"/>
      <c r="G37" s="303"/>
      <c r="H37"/>
      <c r="I37"/>
      <c r="J37"/>
      <c r="K37"/>
      <c r="L37"/>
      <c r="M37"/>
      <c r="N37"/>
      <c r="O37"/>
      <c r="P37"/>
    </row>
    <row r="38" spans="2:8" ht="14.25" customHeight="1" thickBot="1">
      <c r="B38" s="10"/>
      <c r="C38" s="10"/>
      <c r="D38" s="76"/>
      <c r="E38" s="10"/>
      <c r="F38" s="10"/>
      <c r="G38" s="10"/>
      <c r="H38" s="10"/>
    </row>
    <row r="39" spans="1:16" ht="12.75">
      <c r="A39" s="318" t="s">
        <v>44</v>
      </c>
      <c r="B39" s="319"/>
      <c r="C39" s="310" t="s">
        <v>45</v>
      </c>
      <c r="D39" s="318" t="s">
        <v>46</v>
      </c>
      <c r="E39" s="319"/>
      <c r="F39" s="319"/>
      <c r="G39" s="310" t="s">
        <v>45</v>
      </c>
      <c r="H39" s="304" t="s">
        <v>47</v>
      </c>
      <c r="I39" s="305"/>
      <c r="J39" s="305"/>
      <c r="K39" s="306"/>
      <c r="L39" s="310" t="s">
        <v>45</v>
      </c>
      <c r="O39"/>
      <c r="P39"/>
    </row>
    <row r="40" spans="1:16" ht="13.5" thickBot="1">
      <c r="A40" s="320"/>
      <c r="B40" s="321"/>
      <c r="C40" s="311"/>
      <c r="D40" s="320"/>
      <c r="E40" s="321"/>
      <c r="F40" s="321"/>
      <c r="G40" s="311"/>
      <c r="H40" s="307"/>
      <c r="I40" s="308"/>
      <c r="J40" s="308"/>
      <c r="K40" s="309"/>
      <c r="L40" s="311"/>
      <c r="O40"/>
      <c r="P40"/>
    </row>
    <row r="41" spans="1:16" ht="12.75">
      <c r="A41" s="312" t="s">
        <v>309</v>
      </c>
      <c r="B41" s="313"/>
      <c r="C41" s="77">
        <v>138</v>
      </c>
      <c r="D41" s="314" t="s">
        <v>310</v>
      </c>
      <c r="E41" s="315"/>
      <c r="F41" s="315"/>
      <c r="G41" s="78">
        <v>222</v>
      </c>
      <c r="H41" s="316" t="s">
        <v>311</v>
      </c>
      <c r="I41" s="317"/>
      <c r="J41" s="317"/>
      <c r="K41" s="317"/>
      <c r="L41" s="79">
        <v>150</v>
      </c>
      <c r="O41"/>
      <c r="P41"/>
    </row>
    <row r="42" spans="1:16" ht="12.75">
      <c r="A42" s="322" t="s">
        <v>312</v>
      </c>
      <c r="B42" s="323"/>
      <c r="C42" s="80">
        <v>101</v>
      </c>
      <c r="D42" s="314" t="s">
        <v>313</v>
      </c>
      <c r="E42" s="315"/>
      <c r="F42" s="315"/>
      <c r="G42" s="81">
        <v>620</v>
      </c>
      <c r="H42" s="316" t="s">
        <v>314</v>
      </c>
      <c r="I42" s="317"/>
      <c r="J42" s="317"/>
      <c r="K42" s="317"/>
      <c r="L42" s="79">
        <v>300</v>
      </c>
      <c r="O42"/>
      <c r="P42"/>
    </row>
    <row r="43" spans="1:16" ht="12.75">
      <c r="A43" s="322" t="s">
        <v>315</v>
      </c>
      <c r="B43" s="323"/>
      <c r="C43" s="80">
        <v>41</v>
      </c>
      <c r="D43" s="314" t="s">
        <v>316</v>
      </c>
      <c r="E43" s="315"/>
      <c r="F43" s="315"/>
      <c r="G43" s="81">
        <v>79</v>
      </c>
      <c r="H43" s="316" t="s">
        <v>315</v>
      </c>
      <c r="I43" s="317"/>
      <c r="J43" s="317"/>
      <c r="K43" s="317"/>
      <c r="L43" s="79">
        <v>190</v>
      </c>
      <c r="O43"/>
      <c r="P43"/>
    </row>
    <row r="44" spans="1:16" ht="12.75">
      <c r="A44" s="324"/>
      <c r="B44" s="325"/>
      <c r="C44" s="83"/>
      <c r="D44" s="324" t="s">
        <v>315</v>
      </c>
      <c r="E44" s="326"/>
      <c r="F44" s="325"/>
      <c r="G44" s="84">
        <v>41</v>
      </c>
      <c r="H44" s="327"/>
      <c r="I44" s="328"/>
      <c r="J44" s="328"/>
      <c r="K44" s="329"/>
      <c r="L44" s="79"/>
      <c r="O44"/>
      <c r="P44"/>
    </row>
    <row r="45" spans="1:16" ht="12.75">
      <c r="A45" s="324"/>
      <c r="B45" s="325"/>
      <c r="C45" s="83"/>
      <c r="D45" s="324"/>
      <c r="E45" s="326"/>
      <c r="F45" s="325"/>
      <c r="G45" s="84"/>
      <c r="H45" s="327"/>
      <c r="I45" s="328"/>
      <c r="J45" s="328"/>
      <c r="K45" s="329"/>
      <c r="L45" s="79"/>
      <c r="O45"/>
      <c r="P45"/>
    </row>
    <row r="46" spans="1:16" ht="12.75">
      <c r="A46" s="324"/>
      <c r="B46" s="325"/>
      <c r="C46" s="83"/>
      <c r="D46" s="324"/>
      <c r="E46" s="326"/>
      <c r="F46" s="325"/>
      <c r="G46" s="84"/>
      <c r="H46" s="327"/>
      <c r="I46" s="328"/>
      <c r="J46" s="328"/>
      <c r="K46" s="329"/>
      <c r="L46" s="79"/>
      <c r="O46"/>
      <c r="P46"/>
    </row>
    <row r="47" spans="1:16" ht="13.5" thickBot="1">
      <c r="A47" s="330"/>
      <c r="B47" s="331"/>
      <c r="C47" s="83"/>
      <c r="D47" s="332"/>
      <c r="E47" s="333"/>
      <c r="F47" s="333"/>
      <c r="G47" s="84"/>
      <c r="H47" s="316"/>
      <c r="I47" s="317"/>
      <c r="J47" s="317"/>
      <c r="K47" s="317"/>
      <c r="L47" s="79"/>
      <c r="O47"/>
      <c r="P47"/>
    </row>
    <row r="48" spans="1:16" ht="13.5" thickBot="1">
      <c r="A48" s="334"/>
      <c r="B48" s="335"/>
      <c r="C48" s="85">
        <f>SUM(C41:C47)</f>
        <v>280</v>
      </c>
      <c r="D48" s="336" t="s">
        <v>8</v>
      </c>
      <c r="E48" s="337"/>
      <c r="F48" s="337"/>
      <c r="G48" s="85">
        <f>SUM(G41:G47)</f>
        <v>962</v>
      </c>
      <c r="H48" s="338" t="s">
        <v>8</v>
      </c>
      <c r="I48" s="339"/>
      <c r="J48" s="339"/>
      <c r="K48" s="339"/>
      <c r="L48" s="85">
        <f>SUM(L41:L43)</f>
        <v>640</v>
      </c>
      <c r="M48" s="86"/>
      <c r="N48" s="86"/>
      <c r="O48"/>
      <c r="P48"/>
    </row>
    <row r="49" spans="1:16" s="1" customFormat="1" ht="13.5" customHeight="1" thickBot="1">
      <c r="A49" s="87"/>
      <c r="B49" s="8"/>
      <c r="C49" s="8"/>
      <c r="D49" s="8"/>
      <c r="E49" s="8"/>
      <c r="F49" s="8"/>
      <c r="G49" s="8"/>
      <c r="H49" s="9"/>
      <c r="I49" s="5"/>
      <c r="J49" s="5"/>
      <c r="K49" s="5"/>
      <c r="L49" s="5"/>
      <c r="M49" s="5"/>
      <c r="N49" s="5"/>
      <c r="O49" s="5"/>
      <c r="P49" s="5"/>
    </row>
    <row r="50" spans="1:16" ht="12.75">
      <c r="A50" s="318" t="s">
        <v>50</v>
      </c>
      <c r="B50" s="319"/>
      <c r="C50" s="310" t="s">
        <v>45</v>
      </c>
      <c r="D50" s="340" t="s">
        <v>51</v>
      </c>
      <c r="E50" s="319"/>
      <c r="F50" s="319"/>
      <c r="G50" s="341" t="s">
        <v>45</v>
      </c>
      <c r="H50" s="304" t="s">
        <v>52</v>
      </c>
      <c r="I50" s="305"/>
      <c r="J50" s="305"/>
      <c r="K50" s="306"/>
      <c r="L50" s="310" t="s">
        <v>45</v>
      </c>
      <c r="O50"/>
      <c r="P50"/>
    </row>
    <row r="51" spans="1:16" ht="13.5" thickBot="1">
      <c r="A51" s="320"/>
      <c r="B51" s="321"/>
      <c r="C51" s="311"/>
      <c r="D51" s="321"/>
      <c r="E51" s="321"/>
      <c r="F51" s="321"/>
      <c r="G51" s="342"/>
      <c r="H51" s="307"/>
      <c r="I51" s="308"/>
      <c r="J51" s="308"/>
      <c r="K51" s="309"/>
      <c r="L51" s="311"/>
      <c r="O51"/>
      <c r="P51"/>
    </row>
    <row r="52" spans="1:16" ht="12.75">
      <c r="A52" s="312" t="s">
        <v>317</v>
      </c>
      <c r="B52" s="343"/>
      <c r="C52" s="77">
        <v>100</v>
      </c>
      <c r="D52" s="442" t="s">
        <v>318</v>
      </c>
      <c r="E52" s="315"/>
      <c r="F52" s="315"/>
      <c r="G52" s="88">
        <v>90</v>
      </c>
      <c r="H52" s="346" t="s">
        <v>319</v>
      </c>
      <c r="I52" s="347"/>
      <c r="J52" s="347"/>
      <c r="K52" s="347"/>
      <c r="L52" s="193">
        <v>100</v>
      </c>
      <c r="O52"/>
      <c r="P52"/>
    </row>
    <row r="53" spans="1:16" ht="13.5" customHeight="1">
      <c r="A53" s="322" t="s">
        <v>320</v>
      </c>
      <c r="B53" s="348"/>
      <c r="C53" s="80">
        <v>62</v>
      </c>
      <c r="D53" s="355" t="s">
        <v>321</v>
      </c>
      <c r="E53" s="323"/>
      <c r="F53" s="323"/>
      <c r="G53" s="90">
        <v>218</v>
      </c>
      <c r="H53" s="349" t="s">
        <v>322</v>
      </c>
      <c r="I53" s="350"/>
      <c r="J53" s="350"/>
      <c r="K53" s="350"/>
      <c r="L53" s="91">
        <v>130</v>
      </c>
      <c r="O53"/>
      <c r="P53"/>
    </row>
    <row r="54" spans="1:16" ht="13.5" customHeight="1">
      <c r="A54" s="322"/>
      <c r="B54" s="351"/>
      <c r="C54" s="80"/>
      <c r="D54" s="355"/>
      <c r="E54" s="323"/>
      <c r="F54" s="323"/>
      <c r="G54" s="90"/>
      <c r="H54" s="327"/>
      <c r="I54" s="328"/>
      <c r="J54" s="328"/>
      <c r="K54" s="329"/>
      <c r="L54" s="91"/>
      <c r="O54"/>
      <c r="P54"/>
    </row>
    <row r="55" spans="1:16" ht="13.5" customHeight="1">
      <c r="A55" s="322"/>
      <c r="B55" s="351"/>
      <c r="C55" s="80"/>
      <c r="D55" s="355"/>
      <c r="E55" s="323"/>
      <c r="F55" s="323"/>
      <c r="G55" s="90"/>
      <c r="H55" s="327"/>
      <c r="I55" s="328"/>
      <c r="J55" s="328"/>
      <c r="K55" s="329"/>
      <c r="L55" s="91"/>
      <c r="O55"/>
      <c r="P55"/>
    </row>
    <row r="56" spans="1:16" ht="13.5" customHeight="1">
      <c r="A56" s="324"/>
      <c r="B56" s="326"/>
      <c r="C56" s="83"/>
      <c r="D56" s="354"/>
      <c r="E56" s="354"/>
      <c r="F56" s="355"/>
      <c r="G56" s="217"/>
      <c r="H56" s="327"/>
      <c r="I56" s="328"/>
      <c r="J56" s="328"/>
      <c r="K56" s="329"/>
      <c r="L56" s="95"/>
      <c r="O56"/>
      <c r="P56"/>
    </row>
    <row r="57" spans="1:16" ht="13.5" customHeight="1">
      <c r="A57" s="322"/>
      <c r="B57" s="351"/>
      <c r="C57" s="83"/>
      <c r="D57" s="354"/>
      <c r="E57" s="354"/>
      <c r="F57" s="355"/>
      <c r="G57" s="217"/>
      <c r="H57" s="327"/>
      <c r="I57" s="328"/>
      <c r="J57" s="328"/>
      <c r="K57" s="329"/>
      <c r="L57" s="95"/>
      <c r="O57"/>
      <c r="P57"/>
    </row>
    <row r="58" spans="1:16" ht="13.5" customHeight="1">
      <c r="A58" s="323"/>
      <c r="B58" s="351"/>
      <c r="C58" s="80"/>
      <c r="D58" s="355"/>
      <c r="E58" s="323"/>
      <c r="F58" s="323"/>
      <c r="G58" s="90"/>
      <c r="H58" s="327"/>
      <c r="I58" s="328"/>
      <c r="J58" s="328"/>
      <c r="K58" s="329"/>
      <c r="L58" s="91"/>
      <c r="O58"/>
      <c r="P58"/>
    </row>
    <row r="59" spans="1:16" ht="13.5" thickBot="1">
      <c r="A59" s="360"/>
      <c r="B59" s="361"/>
      <c r="C59" s="96"/>
      <c r="D59" s="443"/>
      <c r="E59" s="362"/>
      <c r="F59" s="362"/>
      <c r="G59" s="97"/>
      <c r="H59" s="363"/>
      <c r="I59" s="364"/>
      <c r="J59" s="364"/>
      <c r="K59" s="364"/>
      <c r="L59" s="98"/>
      <c r="O59"/>
      <c r="P59"/>
    </row>
    <row r="60" spans="1:16" ht="13.5" thickBot="1">
      <c r="A60" s="334" t="s">
        <v>8</v>
      </c>
      <c r="B60" s="365"/>
      <c r="C60" s="99">
        <f>SUM(C52:C59)</f>
        <v>162</v>
      </c>
      <c r="D60" s="335" t="s">
        <v>8</v>
      </c>
      <c r="E60" s="367"/>
      <c r="F60" s="367"/>
      <c r="G60" s="99">
        <f>SUM(G52:G59)</f>
        <v>308</v>
      </c>
      <c r="H60" s="338" t="s">
        <v>8</v>
      </c>
      <c r="I60" s="339"/>
      <c r="J60" s="339"/>
      <c r="K60" s="339"/>
      <c r="L60" s="85">
        <f>SUM(L52:L59)</f>
        <v>230</v>
      </c>
      <c r="M60" s="86"/>
      <c r="N60" s="86"/>
      <c r="O60"/>
      <c r="P60"/>
    </row>
    <row r="61" spans="1:14" s="1" customFormat="1" ht="12.75">
      <c r="A61" s="100"/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</row>
    <row r="62" spans="1:14" s="1" customFormat="1" ht="13.5" thickBot="1">
      <c r="A62" s="100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200" t="s">
        <v>475</v>
      </c>
      <c r="M62" s="100"/>
      <c r="N62" s="100"/>
    </row>
    <row r="63" spans="1:14" s="1" customFormat="1" ht="26.25" customHeight="1" thickBot="1">
      <c r="A63" s="368" t="s">
        <v>469</v>
      </c>
      <c r="B63" s="369"/>
      <c r="C63" s="369"/>
      <c r="D63" s="369"/>
      <c r="E63" s="370"/>
      <c r="F63" s="371" t="s">
        <v>468</v>
      </c>
      <c r="G63" s="372"/>
      <c r="H63" s="372"/>
      <c r="I63" s="372"/>
      <c r="J63" s="372"/>
      <c r="K63" s="372"/>
      <c r="L63" s="373"/>
      <c r="M63" s="100"/>
      <c r="N63" s="100"/>
    </row>
    <row r="64" spans="1:14" s="1" customFormat="1" ht="14.25" customHeight="1" thickBot="1">
      <c r="A64" s="181" t="s">
        <v>97</v>
      </c>
      <c r="B64" s="182" t="s">
        <v>466</v>
      </c>
      <c r="C64" s="294" t="s">
        <v>98</v>
      </c>
      <c r="D64" s="294"/>
      <c r="E64" s="183" t="s">
        <v>467</v>
      </c>
      <c r="F64" s="295" t="s">
        <v>97</v>
      </c>
      <c r="G64" s="296"/>
      <c r="H64" s="182" t="s">
        <v>466</v>
      </c>
      <c r="I64" s="294" t="s">
        <v>98</v>
      </c>
      <c r="J64" s="294"/>
      <c r="K64" s="294"/>
      <c r="L64" s="184" t="s">
        <v>467</v>
      </c>
      <c r="M64" s="100"/>
      <c r="N64" s="100"/>
    </row>
    <row r="65" spans="1:14" s="1" customFormat="1" ht="12.75">
      <c r="A65" s="185" t="s">
        <v>473</v>
      </c>
      <c r="B65" s="179">
        <v>94</v>
      </c>
      <c r="C65" s="286"/>
      <c r="D65" s="286"/>
      <c r="E65" s="186"/>
      <c r="F65" s="284" t="s">
        <v>473</v>
      </c>
      <c r="G65" s="285"/>
      <c r="H65" s="179">
        <v>193</v>
      </c>
      <c r="I65" s="286"/>
      <c r="J65" s="285"/>
      <c r="K65" s="285"/>
      <c r="L65" s="186"/>
      <c r="M65" s="100"/>
      <c r="N65" s="100"/>
    </row>
    <row r="66" spans="1:14" s="1" customFormat="1" ht="12.75">
      <c r="A66" s="187" t="s">
        <v>471</v>
      </c>
      <c r="B66" s="180">
        <v>99</v>
      </c>
      <c r="C66" s="289"/>
      <c r="D66" s="289"/>
      <c r="E66" s="188"/>
      <c r="F66" s="291" t="s">
        <v>474</v>
      </c>
      <c r="G66" s="290"/>
      <c r="H66" s="180">
        <v>15</v>
      </c>
      <c r="I66" s="289"/>
      <c r="J66" s="290"/>
      <c r="K66" s="290"/>
      <c r="L66" s="188"/>
      <c r="M66" s="100"/>
      <c r="N66" s="100"/>
    </row>
    <row r="67" spans="1:14" s="1" customFormat="1" ht="12.75">
      <c r="A67" s="187"/>
      <c r="B67" s="180"/>
      <c r="C67" s="289"/>
      <c r="D67" s="289"/>
      <c r="E67" s="188"/>
      <c r="F67" s="291"/>
      <c r="G67" s="290"/>
      <c r="H67" s="180"/>
      <c r="I67" s="289"/>
      <c r="J67" s="290"/>
      <c r="K67" s="290"/>
      <c r="L67" s="188"/>
      <c r="M67" s="100"/>
      <c r="N67" s="100"/>
    </row>
    <row r="68" spans="1:14" s="1" customFormat="1" ht="13.5" thickBot="1">
      <c r="A68" s="196"/>
      <c r="B68" s="195"/>
      <c r="C68" s="297"/>
      <c r="D68" s="297"/>
      <c r="E68" s="197"/>
      <c r="F68" s="423"/>
      <c r="G68" s="424"/>
      <c r="H68" s="195"/>
      <c r="I68" s="297"/>
      <c r="J68" s="424"/>
      <c r="K68" s="424"/>
      <c r="L68" s="197"/>
      <c r="M68" s="100"/>
      <c r="N68" s="100"/>
    </row>
    <row r="69" spans="1:14" s="1" customFormat="1" ht="13.5" thickBot="1">
      <c r="A69" s="198" t="s">
        <v>8</v>
      </c>
      <c r="B69" s="194">
        <f>SUM(B65:B68)</f>
        <v>193</v>
      </c>
      <c r="C69" s="283" t="s">
        <v>8</v>
      </c>
      <c r="D69" s="283"/>
      <c r="E69" s="199">
        <f>SUM(E65:E68)</f>
        <v>0</v>
      </c>
      <c r="F69" s="444" t="s">
        <v>8</v>
      </c>
      <c r="G69" s="428"/>
      <c r="H69" s="194">
        <f>SUM(H65:H68)</f>
        <v>208</v>
      </c>
      <c r="I69" s="283" t="s">
        <v>8</v>
      </c>
      <c r="J69" s="428"/>
      <c r="K69" s="428"/>
      <c r="L69" s="199">
        <f>SUM(L65:L68)</f>
        <v>0</v>
      </c>
      <c r="M69" s="100"/>
      <c r="N69" s="100"/>
    </row>
    <row r="70" spans="1:14" s="1" customFormat="1" ht="13.5" thickBot="1">
      <c r="A70" s="243" t="s">
        <v>487</v>
      </c>
      <c r="B70" s="244">
        <f>B69-E69</f>
        <v>193</v>
      </c>
      <c r="C70" s="100"/>
      <c r="D70" s="100"/>
      <c r="E70" s="100"/>
      <c r="F70" s="292" t="s">
        <v>487</v>
      </c>
      <c r="G70" s="293"/>
      <c r="H70" s="244">
        <f>H69-L69</f>
        <v>208</v>
      </c>
      <c r="I70" s="100"/>
      <c r="J70" s="100"/>
      <c r="K70" s="100"/>
      <c r="L70" s="100"/>
      <c r="M70" s="100"/>
      <c r="N70" s="100"/>
    </row>
    <row r="72" spans="1:12" s="1" customFormat="1" ht="13.5" thickBot="1">
      <c r="A72" s="101"/>
      <c r="B72" s="102"/>
      <c r="C72" s="102"/>
      <c r="D72" s="102"/>
      <c r="E72" s="2"/>
      <c r="F72" s="7"/>
      <c r="G72" s="7"/>
      <c r="H72" s="101"/>
      <c r="I72" s="102"/>
      <c r="J72" s="102"/>
      <c r="K72" s="102"/>
      <c r="L72" s="2"/>
    </row>
    <row r="73" spans="1:16" ht="12.75">
      <c r="A73" s="387" t="s">
        <v>87</v>
      </c>
      <c r="B73" s="389" t="s">
        <v>88</v>
      </c>
      <c r="C73" s="436" t="s">
        <v>478</v>
      </c>
      <c r="D73" s="437"/>
      <c r="E73" s="437"/>
      <c r="F73" s="437"/>
      <c r="G73" s="437"/>
      <c r="H73" s="437"/>
      <c r="I73" s="438"/>
      <c r="J73" s="416" t="s">
        <v>89</v>
      </c>
      <c r="L73" s="432" t="s">
        <v>61</v>
      </c>
      <c r="M73" s="433"/>
      <c r="N73" s="358">
        <v>2003</v>
      </c>
      <c r="O73" s="421">
        <v>2004</v>
      </c>
      <c r="P73"/>
    </row>
    <row r="74" spans="1:16" ht="13.5" thickBot="1">
      <c r="A74" s="388"/>
      <c r="B74" s="390"/>
      <c r="C74" s="419" t="s">
        <v>90</v>
      </c>
      <c r="D74" s="439" t="s">
        <v>91</v>
      </c>
      <c r="E74" s="440"/>
      <c r="F74" s="440"/>
      <c r="G74" s="440"/>
      <c r="H74" s="440"/>
      <c r="I74" s="441"/>
      <c r="J74" s="417"/>
      <c r="L74" s="434"/>
      <c r="M74" s="435"/>
      <c r="N74" s="359"/>
      <c r="O74" s="422"/>
      <c r="P74"/>
    </row>
    <row r="75" spans="1:16" ht="13.5" thickBot="1">
      <c r="A75" s="320"/>
      <c r="B75" s="391"/>
      <c r="C75" s="420"/>
      <c r="D75" s="131">
        <v>1</v>
      </c>
      <c r="E75" s="131">
        <v>2</v>
      </c>
      <c r="F75" s="131">
        <v>3</v>
      </c>
      <c r="G75" s="131">
        <v>4</v>
      </c>
      <c r="H75" s="131">
        <v>5</v>
      </c>
      <c r="I75" s="211">
        <v>6</v>
      </c>
      <c r="J75" s="418"/>
      <c r="L75" s="212" t="s">
        <v>62</v>
      </c>
      <c r="M75" s="213"/>
      <c r="N75" s="201">
        <v>0</v>
      </c>
      <c r="O75" s="202">
        <v>0</v>
      </c>
      <c r="P75"/>
    </row>
    <row r="76" spans="1:16" ht="13.5" thickBot="1">
      <c r="A76" s="206">
        <v>16532</v>
      </c>
      <c r="B76" s="207">
        <v>7192</v>
      </c>
      <c r="C76" s="208">
        <f>SUM(D76:I76)</f>
        <v>639</v>
      </c>
      <c r="D76" s="209">
        <v>294</v>
      </c>
      <c r="E76" s="209">
        <v>139</v>
      </c>
      <c r="F76" s="209">
        <v>15</v>
      </c>
      <c r="G76" s="209">
        <v>136</v>
      </c>
      <c r="H76" s="209">
        <v>55</v>
      </c>
      <c r="I76" s="238">
        <v>0</v>
      </c>
      <c r="J76" s="205">
        <f>SUM(A76-B76-C76)</f>
        <v>8701</v>
      </c>
      <c r="L76" s="412" t="s">
        <v>63</v>
      </c>
      <c r="M76" s="413"/>
      <c r="N76" s="103">
        <v>0</v>
      </c>
      <c r="O76" s="104">
        <v>0</v>
      </c>
      <c r="P76"/>
    </row>
    <row r="77" spans="1:15" s="1" customFormat="1" ht="13.5" thickBot="1">
      <c r="A77" s="101"/>
      <c r="B77" s="102"/>
      <c r="C77" s="102"/>
      <c r="D77" s="102"/>
      <c r="E77" s="2"/>
      <c r="F77" s="7"/>
      <c r="G77" s="7"/>
      <c r="H77" s="101"/>
      <c r="I77" s="102"/>
      <c r="J77" s="102"/>
      <c r="K77" s="102"/>
      <c r="L77" s="414" t="s">
        <v>479</v>
      </c>
      <c r="M77" s="415"/>
      <c r="N77" s="203">
        <v>0</v>
      </c>
      <c r="O77" s="204">
        <v>0</v>
      </c>
    </row>
    <row r="78" spans="1:12" s="1" customFormat="1" ht="12.75">
      <c r="A78" s="101"/>
      <c r="B78" s="102"/>
      <c r="C78" s="102"/>
      <c r="D78" s="102"/>
      <c r="E78" s="2"/>
      <c r="F78" s="7"/>
      <c r="G78" s="7"/>
      <c r="H78" s="101"/>
      <c r="I78" s="102"/>
      <c r="J78" s="102"/>
      <c r="K78" s="102"/>
      <c r="L78" s="2"/>
    </row>
    <row r="79" spans="1:12" s="1" customFormat="1" ht="13.5" thickBot="1">
      <c r="A79" s="101"/>
      <c r="B79" s="102"/>
      <c r="C79" s="102"/>
      <c r="D79" s="102"/>
      <c r="E79" s="2"/>
      <c r="F79" s="7"/>
      <c r="G79" s="7"/>
      <c r="H79" s="101"/>
      <c r="I79" s="102"/>
      <c r="J79" s="102"/>
      <c r="K79" s="102"/>
      <c r="L79" s="2"/>
    </row>
    <row r="80" spans="1:12" s="1" customFormat="1" ht="12.75">
      <c r="A80" s="404" t="s">
        <v>222</v>
      </c>
      <c r="B80" s="406" t="s">
        <v>92</v>
      </c>
      <c r="C80" s="408" t="s">
        <v>93</v>
      </c>
      <c r="D80" s="409"/>
      <c r="E80" s="409"/>
      <c r="F80" s="400"/>
      <c r="G80" s="410" t="s">
        <v>94</v>
      </c>
      <c r="H80" s="392" t="s">
        <v>95</v>
      </c>
      <c r="I80" s="298" t="s">
        <v>224</v>
      </c>
      <c r="J80" s="356"/>
      <c r="K80" s="356"/>
      <c r="L80" s="357"/>
    </row>
    <row r="81" spans="1:12" s="1" customFormat="1" ht="18.75" thickBot="1">
      <c r="A81" s="405"/>
      <c r="B81" s="407"/>
      <c r="C81" s="135" t="s">
        <v>96</v>
      </c>
      <c r="D81" s="136" t="s">
        <v>97</v>
      </c>
      <c r="E81" s="136" t="s">
        <v>98</v>
      </c>
      <c r="F81" s="137" t="s">
        <v>99</v>
      </c>
      <c r="G81" s="411"/>
      <c r="H81" s="393"/>
      <c r="I81" s="170" t="s">
        <v>100</v>
      </c>
      <c r="J81" s="136" t="s">
        <v>97</v>
      </c>
      <c r="K81" s="136" t="s">
        <v>98</v>
      </c>
      <c r="L81" s="137" t="s">
        <v>225</v>
      </c>
    </row>
    <row r="82" spans="1:12" s="1" customFormat="1" ht="12.75">
      <c r="A82" s="138" t="s">
        <v>101</v>
      </c>
      <c r="B82" s="139">
        <v>1859.59</v>
      </c>
      <c r="C82" s="140" t="s">
        <v>102</v>
      </c>
      <c r="D82" s="141" t="s">
        <v>102</v>
      </c>
      <c r="E82" s="141" t="s">
        <v>102</v>
      </c>
      <c r="F82" s="142" t="s">
        <v>102</v>
      </c>
      <c r="G82" s="143">
        <v>1592.24</v>
      </c>
      <c r="H82" s="144" t="s">
        <v>102</v>
      </c>
      <c r="I82" s="141" t="s">
        <v>102</v>
      </c>
      <c r="J82" s="141" t="s">
        <v>102</v>
      </c>
      <c r="K82" s="141" t="s">
        <v>102</v>
      </c>
      <c r="L82" s="142" t="s">
        <v>102</v>
      </c>
    </row>
    <row r="83" spans="1:12" s="1" customFormat="1" ht="12.75">
      <c r="A83" s="145" t="s">
        <v>103</v>
      </c>
      <c r="B83" s="146"/>
      <c r="C83" s="147">
        <v>3</v>
      </c>
      <c r="D83" s="148">
        <v>24</v>
      </c>
      <c r="E83" s="148">
        <v>0</v>
      </c>
      <c r="F83" s="149">
        <v>27</v>
      </c>
      <c r="G83" s="150"/>
      <c r="H83" s="151">
        <f>+G83-F83</f>
        <v>-27</v>
      </c>
      <c r="I83" s="148">
        <v>27</v>
      </c>
      <c r="J83" s="148">
        <v>4</v>
      </c>
      <c r="K83" s="148">
        <v>0</v>
      </c>
      <c r="L83" s="149">
        <f>+I83+J83-K83</f>
        <v>31</v>
      </c>
    </row>
    <row r="84" spans="1:12" s="1" customFormat="1" ht="12.75">
      <c r="A84" s="145" t="s">
        <v>104</v>
      </c>
      <c r="B84" s="146"/>
      <c r="C84" s="147">
        <v>94</v>
      </c>
      <c r="D84" s="148">
        <v>99</v>
      </c>
      <c r="E84" s="148">
        <v>0</v>
      </c>
      <c r="F84" s="149">
        <v>193</v>
      </c>
      <c r="G84" s="150"/>
      <c r="H84" s="151">
        <f>+G84-F84</f>
        <v>-193</v>
      </c>
      <c r="I84" s="148">
        <v>193</v>
      </c>
      <c r="J84" s="148">
        <v>15</v>
      </c>
      <c r="K84" s="148">
        <v>0</v>
      </c>
      <c r="L84" s="149">
        <f>+I84+J84-K84</f>
        <v>208</v>
      </c>
    </row>
    <row r="85" spans="1:12" s="1" customFormat="1" ht="12.75">
      <c r="A85" s="145" t="s">
        <v>223</v>
      </c>
      <c r="B85" s="146"/>
      <c r="C85" s="147">
        <v>454</v>
      </c>
      <c r="D85" s="148">
        <v>574</v>
      </c>
      <c r="E85" s="148">
        <v>962</v>
      </c>
      <c r="F85" s="149">
        <v>66</v>
      </c>
      <c r="G85" s="150"/>
      <c r="H85" s="151">
        <f>+G85-F85</f>
        <v>-66</v>
      </c>
      <c r="I85" s="153">
        <v>66</v>
      </c>
      <c r="J85" s="153">
        <v>639</v>
      </c>
      <c r="K85" s="153">
        <v>640</v>
      </c>
      <c r="L85" s="149">
        <f>+I85+J85-K85</f>
        <v>65</v>
      </c>
    </row>
    <row r="86" spans="1:12" s="1" customFormat="1" ht="12.75">
      <c r="A86" s="145" t="s">
        <v>105</v>
      </c>
      <c r="B86" s="146">
        <v>1860</v>
      </c>
      <c r="C86" s="171" t="s">
        <v>102</v>
      </c>
      <c r="D86" s="141" t="s">
        <v>102</v>
      </c>
      <c r="E86" s="172" t="s">
        <v>102</v>
      </c>
      <c r="F86" s="173" t="s">
        <v>102</v>
      </c>
      <c r="G86" s="150">
        <v>1592</v>
      </c>
      <c r="H86" s="221">
        <v>0</v>
      </c>
      <c r="I86" s="141" t="s">
        <v>102</v>
      </c>
      <c r="J86" s="172" t="s">
        <v>102</v>
      </c>
      <c r="K86" s="173" t="s">
        <v>102</v>
      </c>
      <c r="L86" s="174">
        <v>0</v>
      </c>
    </row>
    <row r="87" spans="1:12" s="1" customFormat="1" ht="13.5" thickBot="1">
      <c r="A87" s="154" t="s">
        <v>106</v>
      </c>
      <c r="B87" s="155">
        <v>1</v>
      </c>
      <c r="C87" s="156">
        <v>76</v>
      </c>
      <c r="D87" s="157">
        <v>192</v>
      </c>
      <c r="E87" s="157">
        <v>187</v>
      </c>
      <c r="F87" s="158">
        <v>81</v>
      </c>
      <c r="G87" s="159">
        <v>54</v>
      </c>
      <c r="H87" s="160">
        <f>+G87-F87</f>
        <v>-27</v>
      </c>
      <c r="I87" s="157">
        <v>81</v>
      </c>
      <c r="J87" s="157">
        <v>193</v>
      </c>
      <c r="K87" s="157">
        <v>200</v>
      </c>
      <c r="L87" s="158">
        <f>+I87+J87-K87</f>
        <v>74</v>
      </c>
    </row>
    <row r="88" spans="1:12" s="1" customFormat="1" ht="12.75">
      <c r="A88" s="101"/>
      <c r="B88" s="102"/>
      <c r="C88" s="102"/>
      <c r="D88" s="102"/>
      <c r="E88" s="2"/>
      <c r="F88" s="7"/>
      <c r="G88" s="7"/>
      <c r="H88" s="101"/>
      <c r="I88" s="102"/>
      <c r="J88" s="102"/>
      <c r="K88" s="102"/>
      <c r="L88" s="2"/>
    </row>
    <row r="89" spans="1:12" s="1" customFormat="1" ht="12.75">
      <c r="A89" s="101"/>
      <c r="B89" s="102"/>
      <c r="C89" s="102"/>
      <c r="D89" s="102"/>
      <c r="E89" s="2"/>
      <c r="F89" s="7"/>
      <c r="G89" s="7"/>
      <c r="H89" s="101"/>
      <c r="I89" s="102"/>
      <c r="J89" s="102"/>
      <c r="K89" s="102"/>
      <c r="L89" s="2"/>
    </row>
    <row r="90" spans="1:12" s="1" customFormat="1" ht="12.75">
      <c r="A90" s="101"/>
      <c r="B90" s="102"/>
      <c r="C90" s="102"/>
      <c r="D90" s="102"/>
      <c r="E90" s="2"/>
      <c r="F90" s="7"/>
      <c r="G90" s="7"/>
      <c r="H90" s="101"/>
      <c r="I90" s="102"/>
      <c r="J90" s="102"/>
      <c r="K90" s="102"/>
      <c r="L90" s="2"/>
    </row>
    <row r="91" ht="13.5" thickBot="1"/>
    <row r="92" spans="1:12" ht="12.75">
      <c r="A92" s="401" t="s">
        <v>107</v>
      </c>
      <c r="B92" s="341" t="s">
        <v>8</v>
      </c>
      <c r="C92" s="341" t="s">
        <v>108</v>
      </c>
      <c r="D92" s="383"/>
      <c r="E92" s="383"/>
      <c r="F92" s="383"/>
      <c r="G92" s="383"/>
      <c r="H92" s="384"/>
      <c r="I92" s="105"/>
      <c r="J92" s="374" t="s">
        <v>64</v>
      </c>
      <c r="K92" s="319"/>
      <c r="L92" s="375"/>
    </row>
    <row r="93" spans="1:12" ht="13.5" thickBot="1">
      <c r="A93" s="402"/>
      <c r="B93" s="403"/>
      <c r="C93" s="161" t="s">
        <v>109</v>
      </c>
      <c r="D93" s="162" t="s">
        <v>110</v>
      </c>
      <c r="E93" s="162" t="s">
        <v>111</v>
      </c>
      <c r="F93" s="162" t="s">
        <v>112</v>
      </c>
      <c r="G93" s="163" t="s">
        <v>113</v>
      </c>
      <c r="H93" s="164" t="s">
        <v>90</v>
      </c>
      <c r="I93" s="105"/>
      <c r="J93" s="106"/>
      <c r="K93" s="107" t="s">
        <v>65</v>
      </c>
      <c r="L93" s="108" t="s">
        <v>66</v>
      </c>
    </row>
    <row r="94" spans="1:12" ht="12.75">
      <c r="A94" s="165" t="s">
        <v>114</v>
      </c>
      <c r="B94" s="146">
        <v>7</v>
      </c>
      <c r="C94" s="148">
        <v>7</v>
      </c>
      <c r="D94" s="148"/>
      <c r="E94" s="148"/>
      <c r="F94" s="148"/>
      <c r="G94" s="146"/>
      <c r="H94" s="149">
        <f>SUM(C94:G94)</f>
        <v>7</v>
      </c>
      <c r="I94" s="105"/>
      <c r="J94" s="109">
        <v>2004</v>
      </c>
      <c r="K94" s="110">
        <f>'[1]ÚSP Lidmaň'!$L$25</f>
        <v>9600</v>
      </c>
      <c r="L94" s="111">
        <f>+G27</f>
        <v>9600</v>
      </c>
    </row>
    <row r="95" spans="1:12" ht="13.5" thickBot="1">
      <c r="A95" s="166" t="s">
        <v>115</v>
      </c>
      <c r="B95" s="155">
        <v>0</v>
      </c>
      <c r="C95" s="157"/>
      <c r="D95" s="157"/>
      <c r="E95" s="157"/>
      <c r="F95" s="157"/>
      <c r="G95" s="155"/>
      <c r="H95" s="158">
        <f>SUM(C95:G95)</f>
        <v>0</v>
      </c>
      <c r="I95" s="105"/>
      <c r="J95" s="112">
        <v>2005</v>
      </c>
      <c r="K95" s="113">
        <f>L27</f>
        <v>9650</v>
      </c>
      <c r="L95" s="114"/>
    </row>
    <row r="96" ht="12.75" customHeight="1"/>
    <row r="97" ht="13.5" thickBot="1"/>
    <row r="98" spans="1:10" ht="21" customHeight="1">
      <c r="A98" s="376" t="s">
        <v>67</v>
      </c>
      <c r="B98" s="378" t="s">
        <v>68</v>
      </c>
      <c r="C98" s="379"/>
      <c r="D98" s="380"/>
      <c r="E98" s="378" t="s">
        <v>69</v>
      </c>
      <c r="F98" s="379"/>
      <c r="G98" s="381"/>
      <c r="H98" s="382" t="s">
        <v>70</v>
      </c>
      <c r="I98" s="379"/>
      <c r="J98" s="381"/>
    </row>
    <row r="99" spans="1:10" ht="12.75">
      <c r="A99" s="377"/>
      <c r="B99" s="115">
        <v>2003</v>
      </c>
      <c r="C99" s="115">
        <v>2004</v>
      </c>
      <c r="D99" s="115" t="s">
        <v>71</v>
      </c>
      <c r="E99" s="115">
        <v>2003</v>
      </c>
      <c r="F99" s="115">
        <v>2004</v>
      </c>
      <c r="G99" s="116" t="s">
        <v>71</v>
      </c>
      <c r="H99" s="117">
        <v>2003</v>
      </c>
      <c r="I99" s="115">
        <v>2004</v>
      </c>
      <c r="J99" s="116" t="s">
        <v>71</v>
      </c>
    </row>
    <row r="100" spans="1:10" ht="18.75">
      <c r="A100" s="118" t="s">
        <v>72</v>
      </c>
      <c r="B100" s="119">
        <v>4.8</v>
      </c>
      <c r="C100" s="119">
        <v>4.7</v>
      </c>
      <c r="D100" s="119">
        <f>+C100-B100</f>
        <v>-0.09999999999999964</v>
      </c>
      <c r="E100" s="119">
        <v>4.7</v>
      </c>
      <c r="F100" s="119">
        <v>4.7</v>
      </c>
      <c r="G100" s="120">
        <f>+F100-E100</f>
        <v>0</v>
      </c>
      <c r="H100" s="121">
        <v>16363</v>
      </c>
      <c r="I100" s="122">
        <v>19380</v>
      </c>
      <c r="J100" s="123">
        <f>+I100-H100</f>
        <v>3017</v>
      </c>
    </row>
    <row r="101" spans="1:10" ht="12.75">
      <c r="A101" s="118" t="s">
        <v>141</v>
      </c>
      <c r="B101" s="119">
        <v>6</v>
      </c>
      <c r="C101" s="119">
        <v>6</v>
      </c>
      <c r="D101" s="119">
        <f aca="true" t="shared" si="12" ref="D101:D110">+C101-B101</f>
        <v>0</v>
      </c>
      <c r="E101" s="119">
        <v>6</v>
      </c>
      <c r="F101" s="119">
        <v>6</v>
      </c>
      <c r="G101" s="120">
        <f aca="true" t="shared" si="13" ref="G101:G110">+F101-E101</f>
        <v>0</v>
      </c>
      <c r="H101" s="121">
        <v>15572</v>
      </c>
      <c r="I101" s="124">
        <v>14704</v>
      </c>
      <c r="J101" s="123">
        <f aca="true" t="shared" si="14" ref="J101:J110">+I101-H101</f>
        <v>-868</v>
      </c>
    </row>
    <row r="102" spans="1:10" ht="12.75">
      <c r="A102" s="118" t="s">
        <v>74</v>
      </c>
      <c r="B102" s="119"/>
      <c r="C102" s="119"/>
      <c r="D102" s="119">
        <f t="shared" si="12"/>
        <v>0</v>
      </c>
      <c r="E102" s="119"/>
      <c r="F102" s="119"/>
      <c r="G102" s="120">
        <f t="shared" si="13"/>
        <v>0</v>
      </c>
      <c r="H102" s="121"/>
      <c r="I102" s="124"/>
      <c r="J102" s="123">
        <f t="shared" si="14"/>
        <v>0</v>
      </c>
    </row>
    <row r="103" spans="1:10" ht="12.75">
      <c r="A103" s="118" t="s">
        <v>75</v>
      </c>
      <c r="B103" s="119"/>
      <c r="C103" s="119"/>
      <c r="D103" s="119">
        <f t="shared" si="12"/>
        <v>0</v>
      </c>
      <c r="E103" s="119"/>
      <c r="F103" s="119"/>
      <c r="G103" s="120">
        <f t="shared" si="13"/>
        <v>0</v>
      </c>
      <c r="H103" s="121"/>
      <c r="I103" s="124"/>
      <c r="J103" s="123">
        <f t="shared" si="14"/>
        <v>0</v>
      </c>
    </row>
    <row r="104" spans="1:10" ht="12.75">
      <c r="A104" s="118" t="s">
        <v>142</v>
      </c>
      <c r="B104" s="119"/>
      <c r="C104" s="119"/>
      <c r="D104" s="119">
        <f t="shared" si="12"/>
        <v>0</v>
      </c>
      <c r="E104" s="119"/>
      <c r="F104" s="119"/>
      <c r="G104" s="120">
        <f t="shared" si="13"/>
        <v>0</v>
      </c>
      <c r="H104" s="121"/>
      <c r="I104" s="124"/>
      <c r="J104" s="123">
        <f t="shared" si="14"/>
        <v>0</v>
      </c>
    </row>
    <row r="105" spans="1:10" ht="12.75">
      <c r="A105" s="118" t="s">
        <v>77</v>
      </c>
      <c r="B105" s="119">
        <v>18.8</v>
      </c>
      <c r="C105" s="119">
        <v>18.9</v>
      </c>
      <c r="D105" s="119">
        <f t="shared" si="12"/>
        <v>0.09999999999999787</v>
      </c>
      <c r="E105" s="119">
        <v>18.9</v>
      </c>
      <c r="F105" s="119">
        <v>17.8</v>
      </c>
      <c r="G105" s="120">
        <f t="shared" si="13"/>
        <v>-1.0999999999999979</v>
      </c>
      <c r="H105" s="121">
        <v>15684</v>
      </c>
      <c r="I105" s="124">
        <v>15646</v>
      </c>
      <c r="J105" s="123">
        <f t="shared" si="14"/>
        <v>-38</v>
      </c>
    </row>
    <row r="106" spans="1:10" ht="12.75">
      <c r="A106" s="118" t="s">
        <v>78</v>
      </c>
      <c r="B106" s="119">
        <v>17</v>
      </c>
      <c r="C106" s="119"/>
      <c r="D106" s="119">
        <f t="shared" si="12"/>
        <v>-17</v>
      </c>
      <c r="E106" s="119">
        <v>17</v>
      </c>
      <c r="F106" s="119"/>
      <c r="G106" s="120">
        <f t="shared" si="13"/>
        <v>-17</v>
      </c>
      <c r="H106" s="121">
        <v>9857</v>
      </c>
      <c r="J106" s="123">
        <f t="shared" si="14"/>
        <v>-9857</v>
      </c>
    </row>
    <row r="107" spans="1:10" ht="12.75">
      <c r="A107" s="118" t="s">
        <v>79</v>
      </c>
      <c r="B107" s="119"/>
      <c r="C107" s="119">
        <v>17.5</v>
      </c>
      <c r="D107" s="119">
        <f t="shared" si="12"/>
        <v>17.5</v>
      </c>
      <c r="E107" s="119"/>
      <c r="F107" s="119">
        <v>17</v>
      </c>
      <c r="G107" s="120">
        <f t="shared" si="13"/>
        <v>17</v>
      </c>
      <c r="H107" s="121"/>
      <c r="I107" s="124">
        <v>10882</v>
      </c>
      <c r="J107" s="123">
        <f t="shared" si="14"/>
        <v>10882</v>
      </c>
    </row>
    <row r="108" spans="1:10" ht="12.75">
      <c r="A108" s="118" t="s">
        <v>80</v>
      </c>
      <c r="B108" s="119">
        <v>1</v>
      </c>
      <c r="C108" s="119">
        <v>1</v>
      </c>
      <c r="D108" s="119">
        <f t="shared" si="12"/>
        <v>0</v>
      </c>
      <c r="E108" s="119">
        <v>1</v>
      </c>
      <c r="F108" s="119">
        <v>1</v>
      </c>
      <c r="G108" s="120">
        <f t="shared" si="13"/>
        <v>0</v>
      </c>
      <c r="H108" s="121">
        <v>12093</v>
      </c>
      <c r="I108" s="124">
        <v>12992</v>
      </c>
      <c r="J108" s="123">
        <f t="shared" si="14"/>
        <v>899</v>
      </c>
    </row>
    <row r="109" spans="1:10" ht="12.75">
      <c r="A109" s="118" t="s">
        <v>81</v>
      </c>
      <c r="B109" s="119">
        <v>11.6</v>
      </c>
      <c r="C109" s="119">
        <v>11.5</v>
      </c>
      <c r="D109" s="119">
        <f t="shared" si="12"/>
        <v>-0.09999999999999964</v>
      </c>
      <c r="E109" s="119">
        <v>12</v>
      </c>
      <c r="F109" s="119">
        <v>12</v>
      </c>
      <c r="G109" s="120">
        <f t="shared" si="13"/>
        <v>0</v>
      </c>
      <c r="H109" s="121">
        <v>9971</v>
      </c>
      <c r="I109" s="124">
        <v>10604</v>
      </c>
      <c r="J109" s="123">
        <f t="shared" si="14"/>
        <v>633</v>
      </c>
    </row>
    <row r="110" spans="1:10" ht="13.5" thickBot="1">
      <c r="A110" s="125" t="s">
        <v>8</v>
      </c>
      <c r="B110" s="126">
        <v>59.2</v>
      </c>
      <c r="C110" s="126">
        <v>59.6</v>
      </c>
      <c r="D110" s="126">
        <f t="shared" si="12"/>
        <v>0.3999999999999986</v>
      </c>
      <c r="E110" s="126">
        <v>59.5</v>
      </c>
      <c r="F110" s="126">
        <v>58.5</v>
      </c>
      <c r="G110" s="127">
        <f t="shared" si="13"/>
        <v>-1</v>
      </c>
      <c r="H110" s="128">
        <v>12883</v>
      </c>
      <c r="I110" s="129">
        <v>13428</v>
      </c>
      <c r="J110" s="130">
        <f t="shared" si="14"/>
        <v>545</v>
      </c>
    </row>
    <row r="111" ht="13.5" thickBot="1"/>
    <row r="112" spans="1:16" ht="12.75">
      <c r="A112" s="394" t="s">
        <v>82</v>
      </c>
      <c r="B112" s="395"/>
      <c r="C112" s="396"/>
      <c r="D112" s="105"/>
      <c r="E112" s="394" t="s">
        <v>83</v>
      </c>
      <c r="F112" s="395"/>
      <c r="G112" s="396"/>
      <c r="H112"/>
      <c r="I112"/>
      <c r="J112" s="220"/>
      <c r="K112"/>
      <c r="L112"/>
      <c r="M112"/>
      <c r="N112"/>
      <c r="O112"/>
      <c r="P112"/>
    </row>
    <row r="113" spans="1:16" ht="13.5" thickBot="1">
      <c r="A113" s="106" t="s">
        <v>84</v>
      </c>
      <c r="B113" s="107" t="s">
        <v>85</v>
      </c>
      <c r="C113" s="108" t="s">
        <v>66</v>
      </c>
      <c r="D113" s="105"/>
      <c r="E113" s="106"/>
      <c r="F113" s="397" t="s">
        <v>86</v>
      </c>
      <c r="G113" s="398"/>
      <c r="H113"/>
      <c r="I113"/>
      <c r="J113"/>
      <c r="K113"/>
      <c r="L113"/>
      <c r="M113"/>
      <c r="N113"/>
      <c r="O113"/>
      <c r="P113"/>
    </row>
    <row r="114" spans="1:16" ht="12.75">
      <c r="A114" s="109">
        <v>2004</v>
      </c>
      <c r="B114" s="110">
        <v>59</v>
      </c>
      <c r="C114" s="111">
        <v>59.6</v>
      </c>
      <c r="D114" s="105"/>
      <c r="E114" s="109">
        <v>2004</v>
      </c>
      <c r="F114" s="399">
        <v>104</v>
      </c>
      <c r="G114" s="400"/>
      <c r="H114"/>
      <c r="I114"/>
      <c r="J114"/>
      <c r="K114"/>
      <c r="L114"/>
      <c r="M114"/>
      <c r="N114"/>
      <c r="O114"/>
      <c r="P114"/>
    </row>
    <row r="115" spans="1:16" ht="13.5" thickBot="1">
      <c r="A115" s="112">
        <v>2005</v>
      </c>
      <c r="B115" s="113">
        <v>60</v>
      </c>
      <c r="C115" s="168" t="s">
        <v>221</v>
      </c>
      <c r="D115" s="105"/>
      <c r="E115" s="112">
        <v>2005</v>
      </c>
      <c r="F115" s="385">
        <v>104</v>
      </c>
      <c r="G115" s="386"/>
      <c r="H115"/>
      <c r="I115"/>
      <c r="J115"/>
      <c r="K115"/>
      <c r="L115"/>
      <c r="M115"/>
      <c r="N115"/>
      <c r="O115"/>
      <c r="P115"/>
    </row>
  </sheetData>
  <mergeCells count="123">
    <mergeCell ref="J73:J75"/>
    <mergeCell ref="L73:M74"/>
    <mergeCell ref="O73:O74"/>
    <mergeCell ref="D74:I74"/>
    <mergeCell ref="C69:D69"/>
    <mergeCell ref="F69:G69"/>
    <mergeCell ref="I69:K69"/>
    <mergeCell ref="F70:G70"/>
    <mergeCell ref="C67:D67"/>
    <mergeCell ref="F67:G67"/>
    <mergeCell ref="I67:K67"/>
    <mergeCell ref="C68:D68"/>
    <mergeCell ref="F68:G68"/>
    <mergeCell ref="I68:K68"/>
    <mergeCell ref="C65:D65"/>
    <mergeCell ref="F65:G65"/>
    <mergeCell ref="I65:K65"/>
    <mergeCell ref="C66:D66"/>
    <mergeCell ref="F66:G66"/>
    <mergeCell ref="I66:K66"/>
    <mergeCell ref="A63:E63"/>
    <mergeCell ref="F63:L63"/>
    <mergeCell ref="C64:D64"/>
    <mergeCell ref="F64:G64"/>
    <mergeCell ref="I64:K64"/>
    <mergeCell ref="A80:A81"/>
    <mergeCell ref="B80:B81"/>
    <mergeCell ref="C80:F80"/>
    <mergeCell ref="G80:G81"/>
    <mergeCell ref="F115:G115"/>
    <mergeCell ref="A73:A75"/>
    <mergeCell ref="B73:B75"/>
    <mergeCell ref="H80:H81"/>
    <mergeCell ref="A112:C112"/>
    <mergeCell ref="E112:G112"/>
    <mergeCell ref="F113:G113"/>
    <mergeCell ref="F114:G114"/>
    <mergeCell ref="C73:I73"/>
    <mergeCell ref="I80:L80"/>
    <mergeCell ref="J92:L92"/>
    <mergeCell ref="A98:A99"/>
    <mergeCell ref="B98:D98"/>
    <mergeCell ref="E98:G98"/>
    <mergeCell ref="H98:J98"/>
    <mergeCell ref="A92:A93"/>
    <mergeCell ref="B92:B93"/>
    <mergeCell ref="C92:H92"/>
    <mergeCell ref="L76:M76"/>
    <mergeCell ref="L77:M77"/>
    <mergeCell ref="N73:N74"/>
    <mergeCell ref="A59:B59"/>
    <mergeCell ref="D59:F59"/>
    <mergeCell ref="H59:K59"/>
    <mergeCell ref="A60:B60"/>
    <mergeCell ref="D60:F60"/>
    <mergeCell ref="H60:K60"/>
    <mergeCell ref="C74:C75"/>
    <mergeCell ref="A57:B57"/>
    <mergeCell ref="D57:F57"/>
    <mergeCell ref="H57:K57"/>
    <mergeCell ref="A58:B58"/>
    <mergeCell ref="D58:F58"/>
    <mergeCell ref="H58:K58"/>
    <mergeCell ref="A55:B55"/>
    <mergeCell ref="D55:F55"/>
    <mergeCell ref="H55:K55"/>
    <mergeCell ref="A56:B56"/>
    <mergeCell ref="D56:F56"/>
    <mergeCell ref="H56:K56"/>
    <mergeCell ref="A53:B53"/>
    <mergeCell ref="D53:F53"/>
    <mergeCell ref="H53:K53"/>
    <mergeCell ref="A54:B54"/>
    <mergeCell ref="D54:F54"/>
    <mergeCell ref="H54:K54"/>
    <mergeCell ref="L50:L51"/>
    <mergeCell ref="A52:B52"/>
    <mergeCell ref="D52:F52"/>
    <mergeCell ref="H52:K52"/>
    <mergeCell ref="A48:B48"/>
    <mergeCell ref="D48:F48"/>
    <mergeCell ref="H48:K48"/>
    <mergeCell ref="A50:B51"/>
    <mergeCell ref="C50:C51"/>
    <mergeCell ref="D50:F51"/>
    <mergeCell ref="G50:G51"/>
    <mergeCell ref="H50:K51"/>
    <mergeCell ref="A46:B46"/>
    <mergeCell ref="D46:F46"/>
    <mergeCell ref="H46:K46"/>
    <mergeCell ref="A47:B47"/>
    <mergeCell ref="D47:F47"/>
    <mergeCell ref="H47:K47"/>
    <mergeCell ref="A44:B44"/>
    <mergeCell ref="D44:F44"/>
    <mergeCell ref="H44:K44"/>
    <mergeCell ref="A45:B45"/>
    <mergeCell ref="D45:F45"/>
    <mergeCell ref="H45:K45"/>
    <mergeCell ref="A42:B42"/>
    <mergeCell ref="D42:F42"/>
    <mergeCell ref="H42:K42"/>
    <mergeCell ref="A43:B43"/>
    <mergeCell ref="D43:F43"/>
    <mergeCell ref="H43:K43"/>
    <mergeCell ref="H39:K40"/>
    <mergeCell ref="L39:L40"/>
    <mergeCell ref="A41:B41"/>
    <mergeCell ref="D41:F41"/>
    <mergeCell ref="H41:K41"/>
    <mergeCell ref="A39:B40"/>
    <mergeCell ref="C39:C40"/>
    <mergeCell ref="D39:F40"/>
    <mergeCell ref="G39:G40"/>
    <mergeCell ref="B36:D36"/>
    <mergeCell ref="E36:G36"/>
    <mergeCell ref="J36:L36"/>
    <mergeCell ref="B37:D37"/>
    <mergeCell ref="E37:G37"/>
    <mergeCell ref="A3:A6"/>
    <mergeCell ref="B3:N3"/>
    <mergeCell ref="H4:I4"/>
    <mergeCell ref="M4:N4"/>
  </mergeCells>
  <printOptions horizontalCentered="1"/>
  <pageMargins left="0.15748031496062992" right="0.15748031496062992" top="0.5905511811023623" bottom="0.15748031496062992" header="0.35433070866141736" footer="0.15748031496062992"/>
  <pageSetup horizontalDpi="600" verticalDpi="600" orientation="portrait" paperSize="9" scale="64" r:id="rId1"/>
  <headerFooter alignWithMargins="0">
    <oddFooter>&amp;C&amp;P</oddFooter>
  </headerFooter>
  <rowBreaks count="1" manualBreakCount="1">
    <brk id="72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114"/>
  <sheetViews>
    <sheetView view="pageBreakPreview" zoomScale="75" zoomScaleSheetLayoutView="75" workbookViewId="0" topLeftCell="A1">
      <selection activeCell="D1" sqref="D1"/>
    </sheetView>
  </sheetViews>
  <sheetFormatPr defaultColWidth="9.00390625" defaultRowHeight="12.75"/>
  <cols>
    <col min="1" max="1" width="28.125" style="10" customWidth="1"/>
    <col min="2" max="6" width="9.75390625" style="11" customWidth="1"/>
    <col min="7" max="7" width="10.75390625" style="11" customWidth="1"/>
    <col min="8" max="8" width="8.125" style="11" customWidth="1"/>
    <col min="9" max="9" width="8.875" style="10" customWidth="1"/>
    <col min="10" max="16" width="9.125" style="10" customWidth="1"/>
  </cols>
  <sheetData>
    <row r="1" spans="12:14" ht="15.75">
      <c r="L1" s="12"/>
      <c r="N1" s="13"/>
    </row>
    <row r="2" spans="1:14" ht="16.5" thickBot="1">
      <c r="A2" s="14"/>
      <c r="B2" s="15"/>
      <c r="C2" s="15"/>
      <c r="D2" s="15"/>
      <c r="E2" s="15"/>
      <c r="F2" s="15"/>
      <c r="G2" s="15"/>
      <c r="H2" s="15"/>
      <c r="L2" s="12"/>
      <c r="N2" s="13"/>
    </row>
    <row r="3" spans="1:14" ht="24" customHeight="1" thickBot="1">
      <c r="A3" s="282" t="s">
        <v>0</v>
      </c>
      <c r="B3" s="279" t="s">
        <v>524</v>
      </c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8"/>
    </row>
    <row r="4" spans="1:14" ht="12.75">
      <c r="A4" s="281"/>
      <c r="B4" s="16" t="s">
        <v>1</v>
      </c>
      <c r="C4" s="17"/>
      <c r="D4" s="18"/>
      <c r="E4" s="16" t="s">
        <v>2</v>
      </c>
      <c r="F4" s="17"/>
      <c r="G4" s="18"/>
      <c r="H4" s="298" t="s">
        <v>3</v>
      </c>
      <c r="I4" s="299"/>
      <c r="J4" s="17" t="s">
        <v>4</v>
      </c>
      <c r="K4" s="19"/>
      <c r="L4" s="18"/>
      <c r="M4" s="298" t="s">
        <v>5</v>
      </c>
      <c r="N4" s="300"/>
    </row>
    <row r="5" spans="1:14" ht="12.75">
      <c r="A5" s="281"/>
      <c r="B5" s="20" t="s">
        <v>6</v>
      </c>
      <c r="C5" s="21" t="s">
        <v>7</v>
      </c>
      <c r="D5" s="22" t="s">
        <v>8</v>
      </c>
      <c r="E5" s="20" t="s">
        <v>6</v>
      </c>
      <c r="F5" s="21" t="s">
        <v>7</v>
      </c>
      <c r="G5" s="22" t="s">
        <v>8</v>
      </c>
      <c r="H5" s="23" t="s">
        <v>8</v>
      </c>
      <c r="I5" s="23" t="s">
        <v>9</v>
      </c>
      <c r="J5" s="24" t="s">
        <v>6</v>
      </c>
      <c r="K5" s="21" t="s">
        <v>7</v>
      </c>
      <c r="L5" s="22" t="s">
        <v>8</v>
      </c>
      <c r="M5" s="23" t="s">
        <v>8</v>
      </c>
      <c r="N5" s="22" t="s">
        <v>9</v>
      </c>
    </row>
    <row r="6" spans="1:14" ht="13.5" thickBot="1">
      <c r="A6" s="278"/>
      <c r="B6" s="25" t="s">
        <v>10</v>
      </c>
      <c r="C6" s="26" t="s">
        <v>10</v>
      </c>
      <c r="D6" s="27"/>
      <c r="E6" s="25" t="s">
        <v>10</v>
      </c>
      <c r="F6" s="26" t="s">
        <v>10</v>
      </c>
      <c r="G6" s="27"/>
      <c r="H6" s="28" t="s">
        <v>11</v>
      </c>
      <c r="I6" s="29" t="s">
        <v>12</v>
      </c>
      <c r="J6" s="30" t="s">
        <v>10</v>
      </c>
      <c r="K6" s="26" t="s">
        <v>10</v>
      </c>
      <c r="L6" s="27"/>
      <c r="M6" s="28" t="s">
        <v>11</v>
      </c>
      <c r="N6" s="27" t="s">
        <v>12</v>
      </c>
    </row>
    <row r="7" spans="1:14" ht="13.5" customHeight="1" thickTop="1">
      <c r="A7" s="31" t="s">
        <v>13</v>
      </c>
      <c r="B7" s="32"/>
      <c r="C7" s="33"/>
      <c r="D7" s="34"/>
      <c r="E7" s="32"/>
      <c r="F7" s="33"/>
      <c r="G7" s="34"/>
      <c r="H7" s="35"/>
      <c r="I7" s="36"/>
      <c r="J7" s="37"/>
      <c r="K7" s="33"/>
      <c r="L7" s="38"/>
      <c r="M7" s="35"/>
      <c r="N7" s="39"/>
    </row>
    <row r="8" spans="1:14" ht="13.5" customHeight="1">
      <c r="A8" s="40" t="s">
        <v>14</v>
      </c>
      <c r="B8" s="41">
        <v>4653</v>
      </c>
      <c r="C8" s="42"/>
      <c r="D8" s="43">
        <f>SUM(B8:C8)</f>
        <v>4653</v>
      </c>
      <c r="E8" s="41">
        <v>4834</v>
      </c>
      <c r="F8" s="42"/>
      <c r="G8" s="43">
        <f>SUM(E8:F8)</f>
        <v>4834</v>
      </c>
      <c r="H8" s="44">
        <f>+G8-D8</f>
        <v>181</v>
      </c>
      <c r="I8" s="45">
        <f>+G8/D8</f>
        <v>1.0388996346443156</v>
      </c>
      <c r="J8" s="46">
        <v>4900</v>
      </c>
      <c r="K8" s="42"/>
      <c r="L8" s="47">
        <f>SUM(J8:K8)</f>
        <v>4900</v>
      </c>
      <c r="M8" s="44">
        <f>+L8-G8</f>
        <v>66</v>
      </c>
      <c r="N8" s="48">
        <f>+L8/G8</f>
        <v>1.0136532892014896</v>
      </c>
    </row>
    <row r="9" spans="1:14" ht="13.5" customHeight="1">
      <c r="A9" s="40" t="s">
        <v>15</v>
      </c>
      <c r="B9" s="41"/>
      <c r="C9" s="42"/>
      <c r="D9" s="43">
        <f aca="true" t="shared" si="0" ref="D9:D15">SUM(B9:C9)</f>
        <v>0</v>
      </c>
      <c r="E9" s="41"/>
      <c r="F9" s="42"/>
      <c r="G9" s="43">
        <f aca="true" t="shared" si="1" ref="G9:G15">SUM(E9:F9)</f>
        <v>0</v>
      </c>
      <c r="H9" s="44">
        <f aca="true" t="shared" si="2" ref="H9:H35">+G9-D9</f>
        <v>0</v>
      </c>
      <c r="I9" s="45"/>
      <c r="J9" s="46"/>
      <c r="K9" s="42"/>
      <c r="L9" s="47">
        <f aca="true" t="shared" si="3" ref="L9:L15">SUM(J9:K9)</f>
        <v>0</v>
      </c>
      <c r="M9" s="44">
        <f aca="true" t="shared" si="4" ref="M9:M35">+L9-G9</f>
        <v>0</v>
      </c>
      <c r="N9" s="48"/>
    </row>
    <row r="10" spans="1:14" ht="13.5" customHeight="1">
      <c r="A10" s="40" t="s">
        <v>16</v>
      </c>
      <c r="B10" s="41">
        <v>17</v>
      </c>
      <c r="C10" s="42"/>
      <c r="D10" s="43">
        <f t="shared" si="0"/>
        <v>17</v>
      </c>
      <c r="E10" s="41"/>
      <c r="F10" s="42"/>
      <c r="G10" s="43">
        <f t="shared" si="1"/>
        <v>0</v>
      </c>
      <c r="H10" s="44">
        <f t="shared" si="2"/>
        <v>-17</v>
      </c>
      <c r="I10" s="45">
        <f aca="true" t="shared" si="5" ref="I10:I35">+G10/D10</f>
        <v>0</v>
      </c>
      <c r="J10" s="46"/>
      <c r="K10" s="42"/>
      <c r="L10" s="47">
        <f t="shared" si="3"/>
        <v>0</v>
      </c>
      <c r="M10" s="44">
        <f t="shared" si="4"/>
        <v>0</v>
      </c>
      <c r="N10" s="48"/>
    </row>
    <row r="11" spans="1:14" ht="13.5" customHeight="1">
      <c r="A11" s="40" t="s">
        <v>17</v>
      </c>
      <c r="B11" s="41">
        <v>121</v>
      </c>
      <c r="C11" s="42"/>
      <c r="D11" s="43">
        <f t="shared" si="0"/>
        <v>121</v>
      </c>
      <c r="E11" s="41">
        <v>7</v>
      </c>
      <c r="F11" s="42"/>
      <c r="G11" s="43">
        <f t="shared" si="1"/>
        <v>7</v>
      </c>
      <c r="H11" s="44">
        <f t="shared" si="2"/>
        <v>-114</v>
      </c>
      <c r="I11" s="45">
        <f t="shared" si="5"/>
        <v>0.05785123966942149</v>
      </c>
      <c r="J11" s="46">
        <v>20</v>
      </c>
      <c r="K11" s="42"/>
      <c r="L11" s="47">
        <f t="shared" si="3"/>
        <v>20</v>
      </c>
      <c r="M11" s="44">
        <f t="shared" si="4"/>
        <v>13</v>
      </c>
      <c r="N11" s="48">
        <f aca="true" t="shared" si="6" ref="N11:N35">+L11/G11</f>
        <v>2.857142857142857</v>
      </c>
    </row>
    <row r="12" spans="1:14" ht="13.5" customHeight="1">
      <c r="A12" s="49" t="s">
        <v>18</v>
      </c>
      <c r="B12" s="41">
        <v>111</v>
      </c>
      <c r="C12" s="42"/>
      <c r="D12" s="43">
        <f t="shared" si="0"/>
        <v>111</v>
      </c>
      <c r="E12" s="41"/>
      <c r="F12" s="42"/>
      <c r="G12" s="43">
        <f t="shared" si="1"/>
        <v>0</v>
      </c>
      <c r="H12" s="44">
        <f t="shared" si="2"/>
        <v>-111</v>
      </c>
      <c r="I12" s="45">
        <f t="shared" si="5"/>
        <v>0</v>
      </c>
      <c r="J12" s="46"/>
      <c r="K12" s="42"/>
      <c r="L12" s="47">
        <f t="shared" si="3"/>
        <v>0</v>
      </c>
      <c r="M12" s="44">
        <f t="shared" si="4"/>
        <v>0</v>
      </c>
      <c r="N12" s="48"/>
    </row>
    <row r="13" spans="1:14" ht="13.5" customHeight="1">
      <c r="A13" s="49" t="s">
        <v>19</v>
      </c>
      <c r="B13" s="41"/>
      <c r="C13" s="42"/>
      <c r="D13" s="43">
        <f t="shared" si="0"/>
        <v>0</v>
      </c>
      <c r="E13" s="41"/>
      <c r="F13" s="42"/>
      <c r="G13" s="43">
        <f t="shared" si="1"/>
        <v>0</v>
      </c>
      <c r="H13" s="44">
        <f t="shared" si="2"/>
        <v>0</v>
      </c>
      <c r="I13" s="45"/>
      <c r="J13" s="46"/>
      <c r="K13" s="42"/>
      <c r="L13" s="47">
        <f t="shared" si="3"/>
        <v>0</v>
      </c>
      <c r="M13" s="44">
        <f t="shared" si="4"/>
        <v>0</v>
      </c>
      <c r="N13" s="48"/>
    </row>
    <row r="14" spans="1:14" ht="23.25" customHeight="1">
      <c r="A14" s="49" t="s">
        <v>20</v>
      </c>
      <c r="B14" s="41"/>
      <c r="C14" s="42"/>
      <c r="D14" s="43">
        <f t="shared" si="0"/>
        <v>0</v>
      </c>
      <c r="E14" s="41"/>
      <c r="F14" s="42"/>
      <c r="G14" s="43">
        <f t="shared" si="1"/>
        <v>0</v>
      </c>
      <c r="H14" s="44">
        <f t="shared" si="2"/>
        <v>0</v>
      </c>
      <c r="I14" s="45"/>
      <c r="J14" s="46"/>
      <c r="K14" s="42"/>
      <c r="L14" s="47">
        <f t="shared" si="3"/>
        <v>0</v>
      </c>
      <c r="M14" s="44">
        <f t="shared" si="4"/>
        <v>0</v>
      </c>
      <c r="N14" s="48"/>
    </row>
    <row r="15" spans="1:14" ht="13.5" customHeight="1" thickBot="1">
      <c r="A15" s="50" t="s">
        <v>21</v>
      </c>
      <c r="B15" s="51">
        <v>11685</v>
      </c>
      <c r="C15" s="52"/>
      <c r="D15" s="43">
        <f t="shared" si="0"/>
        <v>11685</v>
      </c>
      <c r="E15" s="51">
        <v>12050</v>
      </c>
      <c r="F15" s="52"/>
      <c r="G15" s="43">
        <f t="shared" si="1"/>
        <v>12050</v>
      </c>
      <c r="H15" s="53">
        <f t="shared" si="2"/>
        <v>365</v>
      </c>
      <c r="I15" s="54">
        <f t="shared" si="5"/>
        <v>1.0312366281557552</v>
      </c>
      <c r="J15" s="55">
        <v>12100</v>
      </c>
      <c r="K15" s="52"/>
      <c r="L15" s="47">
        <f t="shared" si="3"/>
        <v>12100</v>
      </c>
      <c r="M15" s="53">
        <f t="shared" si="4"/>
        <v>50</v>
      </c>
      <c r="N15" s="56">
        <f t="shared" si="6"/>
        <v>1.004149377593361</v>
      </c>
    </row>
    <row r="16" spans="1:14" ht="13.5" customHeight="1" thickBot="1">
      <c r="A16" s="57" t="s">
        <v>22</v>
      </c>
      <c r="B16" s="58">
        <f aca="true" t="shared" si="7" ref="B16:G16">SUM(B7+B8+B9+B10+B11+B13+B15)</f>
        <v>16476</v>
      </c>
      <c r="C16" s="59">
        <f t="shared" si="7"/>
        <v>0</v>
      </c>
      <c r="D16" s="60">
        <f t="shared" si="7"/>
        <v>16476</v>
      </c>
      <c r="E16" s="58">
        <f t="shared" si="7"/>
        <v>16891</v>
      </c>
      <c r="F16" s="59">
        <f t="shared" si="7"/>
        <v>0</v>
      </c>
      <c r="G16" s="60">
        <f t="shared" si="7"/>
        <v>16891</v>
      </c>
      <c r="H16" s="61">
        <f t="shared" si="2"/>
        <v>415</v>
      </c>
      <c r="I16" s="62">
        <f t="shared" si="5"/>
        <v>1.0251881524641904</v>
      </c>
      <c r="J16" s="63">
        <f>SUM(J7+J8+J9+J10+J11+J13+J15)</f>
        <v>17020</v>
      </c>
      <c r="K16" s="59">
        <f>SUM(K7+K8+K9+K10+K11+K13+K15)</f>
        <v>0</v>
      </c>
      <c r="L16" s="60">
        <f>SUM(L7+L8+L9+L10+L11+L13+L15)</f>
        <v>17020</v>
      </c>
      <c r="M16" s="61">
        <f t="shared" si="4"/>
        <v>129</v>
      </c>
      <c r="N16" s="64">
        <f t="shared" si="6"/>
        <v>1.0076372032443313</v>
      </c>
    </row>
    <row r="17" spans="1:14" ht="13.5" customHeight="1">
      <c r="A17" s="65" t="s">
        <v>23</v>
      </c>
      <c r="B17" s="32">
        <v>3427</v>
      </c>
      <c r="C17" s="33"/>
      <c r="D17" s="43">
        <f aca="true" t="shared" si="8" ref="D17:D34">SUM(B17:C17)</f>
        <v>3427</v>
      </c>
      <c r="E17" s="32">
        <v>3382</v>
      </c>
      <c r="F17" s="33"/>
      <c r="G17" s="34">
        <f>SUM(E17:F17)</f>
        <v>3382</v>
      </c>
      <c r="H17" s="35">
        <f t="shared" si="2"/>
        <v>-45</v>
      </c>
      <c r="I17" s="66">
        <f t="shared" si="5"/>
        <v>0.9868689816165742</v>
      </c>
      <c r="J17" s="37">
        <v>3400</v>
      </c>
      <c r="K17" s="33"/>
      <c r="L17" s="38">
        <f>SUM(J17:K17)</f>
        <v>3400</v>
      </c>
      <c r="M17" s="35">
        <f t="shared" si="4"/>
        <v>18</v>
      </c>
      <c r="N17" s="67">
        <f t="shared" si="6"/>
        <v>1.0053222945002958</v>
      </c>
    </row>
    <row r="18" spans="1:14" ht="21" customHeight="1">
      <c r="A18" s="49" t="s">
        <v>24</v>
      </c>
      <c r="B18" s="32">
        <v>933</v>
      </c>
      <c r="C18" s="33"/>
      <c r="D18" s="43">
        <f t="shared" si="8"/>
        <v>933</v>
      </c>
      <c r="E18" s="32">
        <v>687</v>
      </c>
      <c r="F18" s="33"/>
      <c r="G18" s="34">
        <f aca="true" t="shared" si="9" ref="G18:G34">SUM(E18:F18)</f>
        <v>687</v>
      </c>
      <c r="H18" s="44">
        <f t="shared" si="2"/>
        <v>-246</v>
      </c>
      <c r="I18" s="45">
        <f t="shared" si="5"/>
        <v>0.7363344051446945</v>
      </c>
      <c r="J18" s="37">
        <v>500</v>
      </c>
      <c r="K18" s="33"/>
      <c r="L18" s="38">
        <f aca="true" t="shared" si="10" ref="L18:L34">SUM(J18:K18)</f>
        <v>500</v>
      </c>
      <c r="M18" s="44">
        <f t="shared" si="4"/>
        <v>-187</v>
      </c>
      <c r="N18" s="48">
        <f t="shared" si="6"/>
        <v>0.727802037845706</v>
      </c>
    </row>
    <row r="19" spans="1:14" ht="13.5" customHeight="1">
      <c r="A19" s="40" t="s">
        <v>25</v>
      </c>
      <c r="B19" s="41">
        <v>666</v>
      </c>
      <c r="C19" s="42"/>
      <c r="D19" s="43">
        <f t="shared" si="8"/>
        <v>666</v>
      </c>
      <c r="E19" s="41">
        <v>600</v>
      </c>
      <c r="F19" s="42"/>
      <c r="G19" s="34">
        <f t="shared" si="9"/>
        <v>600</v>
      </c>
      <c r="H19" s="44">
        <f t="shared" si="2"/>
        <v>-66</v>
      </c>
      <c r="I19" s="45">
        <f t="shared" si="5"/>
        <v>0.9009009009009009</v>
      </c>
      <c r="J19" s="46">
        <v>760</v>
      </c>
      <c r="K19" s="42"/>
      <c r="L19" s="38">
        <f t="shared" si="10"/>
        <v>760</v>
      </c>
      <c r="M19" s="44">
        <f t="shared" si="4"/>
        <v>160</v>
      </c>
      <c r="N19" s="48">
        <f t="shared" si="6"/>
        <v>1.2666666666666666</v>
      </c>
    </row>
    <row r="20" spans="1:14" ht="13.5" customHeight="1">
      <c r="A20" s="49" t="s">
        <v>26</v>
      </c>
      <c r="B20" s="41"/>
      <c r="C20" s="42"/>
      <c r="D20" s="43">
        <f t="shared" si="8"/>
        <v>0</v>
      </c>
      <c r="E20" s="41"/>
      <c r="F20" s="42"/>
      <c r="G20" s="34">
        <f t="shared" si="9"/>
        <v>0</v>
      </c>
      <c r="H20" s="44">
        <f t="shared" si="2"/>
        <v>0</v>
      </c>
      <c r="I20" s="45"/>
      <c r="J20" s="46"/>
      <c r="K20" s="42"/>
      <c r="L20" s="38">
        <f t="shared" si="10"/>
        <v>0</v>
      </c>
      <c r="M20" s="44">
        <f t="shared" si="4"/>
        <v>0</v>
      </c>
      <c r="N20" s="48"/>
    </row>
    <row r="21" spans="1:14" ht="13.5" customHeight="1">
      <c r="A21" s="40" t="s">
        <v>27</v>
      </c>
      <c r="B21" s="41"/>
      <c r="C21" s="42"/>
      <c r="D21" s="43">
        <f t="shared" si="8"/>
        <v>0</v>
      </c>
      <c r="E21" s="41"/>
      <c r="F21" s="42"/>
      <c r="G21" s="34">
        <f t="shared" si="9"/>
        <v>0</v>
      </c>
      <c r="H21" s="44">
        <f t="shared" si="2"/>
        <v>0</v>
      </c>
      <c r="I21" s="45"/>
      <c r="J21" s="46"/>
      <c r="K21" s="42"/>
      <c r="L21" s="38">
        <f t="shared" si="10"/>
        <v>0</v>
      </c>
      <c r="M21" s="44">
        <f t="shared" si="4"/>
        <v>0</v>
      </c>
      <c r="N21" s="48"/>
    </row>
    <row r="22" spans="1:14" ht="13.5" customHeight="1">
      <c r="A22" s="40" t="s">
        <v>28</v>
      </c>
      <c r="B22" s="46">
        <v>2548</v>
      </c>
      <c r="C22" s="42"/>
      <c r="D22" s="43">
        <f t="shared" si="8"/>
        <v>2548</v>
      </c>
      <c r="E22" s="46">
        <v>2287</v>
      </c>
      <c r="F22" s="42"/>
      <c r="G22" s="34">
        <f t="shared" si="9"/>
        <v>2287</v>
      </c>
      <c r="H22" s="44">
        <f t="shared" si="2"/>
        <v>-261</v>
      </c>
      <c r="I22" s="45">
        <f t="shared" si="5"/>
        <v>0.8975667189952904</v>
      </c>
      <c r="J22" s="46">
        <v>2383</v>
      </c>
      <c r="K22" s="42"/>
      <c r="L22" s="38">
        <f t="shared" si="10"/>
        <v>2383</v>
      </c>
      <c r="M22" s="44">
        <f t="shared" si="4"/>
        <v>96</v>
      </c>
      <c r="N22" s="48">
        <f t="shared" si="6"/>
        <v>1.0419763882815916</v>
      </c>
    </row>
    <row r="23" spans="1:14" ht="13.5" customHeight="1">
      <c r="A23" s="49" t="s">
        <v>29</v>
      </c>
      <c r="B23" s="41">
        <v>1643</v>
      </c>
      <c r="C23" s="42"/>
      <c r="D23" s="43">
        <f t="shared" si="8"/>
        <v>1643</v>
      </c>
      <c r="E23" s="41">
        <v>1467</v>
      </c>
      <c r="F23" s="42"/>
      <c r="G23" s="34">
        <f t="shared" si="9"/>
        <v>1467</v>
      </c>
      <c r="H23" s="44">
        <f t="shared" si="2"/>
        <v>-176</v>
      </c>
      <c r="I23" s="45">
        <f t="shared" si="5"/>
        <v>0.8928788800973828</v>
      </c>
      <c r="J23" s="68">
        <v>1483</v>
      </c>
      <c r="K23" s="42"/>
      <c r="L23" s="38">
        <f t="shared" si="10"/>
        <v>1483</v>
      </c>
      <c r="M23" s="44">
        <f t="shared" si="4"/>
        <v>16</v>
      </c>
      <c r="N23" s="48">
        <f t="shared" si="6"/>
        <v>1.010906612133606</v>
      </c>
    </row>
    <row r="24" spans="1:14" ht="13.5" customHeight="1">
      <c r="A24" s="40" t="s">
        <v>30</v>
      </c>
      <c r="B24" s="41">
        <v>905</v>
      </c>
      <c r="C24" s="42"/>
      <c r="D24" s="43">
        <f t="shared" si="8"/>
        <v>905</v>
      </c>
      <c r="E24" s="41">
        <v>820</v>
      </c>
      <c r="F24" s="42"/>
      <c r="G24" s="34">
        <f t="shared" si="9"/>
        <v>820</v>
      </c>
      <c r="H24" s="44">
        <f t="shared" si="2"/>
        <v>-85</v>
      </c>
      <c r="I24" s="45">
        <f t="shared" si="5"/>
        <v>0.9060773480662984</v>
      </c>
      <c r="J24" s="68">
        <v>900</v>
      </c>
      <c r="K24" s="42"/>
      <c r="L24" s="38">
        <f t="shared" si="10"/>
        <v>900</v>
      </c>
      <c r="M24" s="44">
        <f t="shared" si="4"/>
        <v>80</v>
      </c>
      <c r="N24" s="48">
        <f t="shared" si="6"/>
        <v>1.0975609756097562</v>
      </c>
    </row>
    <row r="25" spans="1:14" ht="13.5" customHeight="1">
      <c r="A25" s="69" t="s">
        <v>31</v>
      </c>
      <c r="B25" s="46">
        <v>9262</v>
      </c>
      <c r="C25" s="42"/>
      <c r="D25" s="43">
        <f t="shared" si="8"/>
        <v>9262</v>
      </c>
      <c r="E25" s="46">
        <v>9933</v>
      </c>
      <c r="F25" s="42"/>
      <c r="G25" s="34">
        <f t="shared" si="9"/>
        <v>9933</v>
      </c>
      <c r="H25" s="44">
        <f t="shared" si="2"/>
        <v>671</v>
      </c>
      <c r="I25" s="45">
        <f t="shared" si="5"/>
        <v>1.0724465558194773</v>
      </c>
      <c r="J25" s="46">
        <v>10085</v>
      </c>
      <c r="K25" s="42"/>
      <c r="L25" s="38">
        <f t="shared" si="10"/>
        <v>10085</v>
      </c>
      <c r="M25" s="44">
        <f t="shared" si="4"/>
        <v>152</v>
      </c>
      <c r="N25" s="48">
        <f t="shared" si="6"/>
        <v>1.0153025269304339</v>
      </c>
    </row>
    <row r="26" spans="1:14" ht="13.5" customHeight="1">
      <c r="A26" s="49" t="s">
        <v>32</v>
      </c>
      <c r="B26" s="41">
        <v>6779</v>
      </c>
      <c r="C26" s="42"/>
      <c r="D26" s="43">
        <f t="shared" si="8"/>
        <v>6779</v>
      </c>
      <c r="E26" s="41">
        <v>7278</v>
      </c>
      <c r="F26" s="42"/>
      <c r="G26" s="34">
        <f t="shared" si="9"/>
        <v>7278</v>
      </c>
      <c r="H26" s="44">
        <f t="shared" si="2"/>
        <v>499</v>
      </c>
      <c r="I26" s="45">
        <f t="shared" si="5"/>
        <v>1.073609676943502</v>
      </c>
      <c r="J26" s="68">
        <v>7337</v>
      </c>
      <c r="K26" s="70"/>
      <c r="L26" s="38">
        <f t="shared" si="10"/>
        <v>7337</v>
      </c>
      <c r="M26" s="44">
        <f t="shared" si="4"/>
        <v>59</v>
      </c>
      <c r="N26" s="48">
        <f t="shared" si="6"/>
        <v>1.0081066226985436</v>
      </c>
    </row>
    <row r="27" spans="1:14" ht="13.5" customHeight="1">
      <c r="A27" s="69" t="s">
        <v>33</v>
      </c>
      <c r="B27" s="41">
        <v>6629</v>
      </c>
      <c r="C27" s="42"/>
      <c r="D27" s="43">
        <f t="shared" si="8"/>
        <v>6629</v>
      </c>
      <c r="E27" s="41">
        <v>7037</v>
      </c>
      <c r="F27" s="42"/>
      <c r="G27" s="34">
        <f t="shared" si="9"/>
        <v>7037</v>
      </c>
      <c r="H27" s="44">
        <f t="shared" si="2"/>
        <v>408</v>
      </c>
      <c r="I27" s="45">
        <f t="shared" si="5"/>
        <v>1.061547744757882</v>
      </c>
      <c r="J27" s="46">
        <v>7087</v>
      </c>
      <c r="K27" s="42"/>
      <c r="L27" s="38">
        <f t="shared" si="10"/>
        <v>7087</v>
      </c>
      <c r="M27" s="44">
        <f t="shared" si="4"/>
        <v>50</v>
      </c>
      <c r="N27" s="48">
        <f t="shared" si="6"/>
        <v>1.0071053005542134</v>
      </c>
    </row>
    <row r="28" spans="1:14" ht="13.5" customHeight="1">
      <c r="A28" s="49" t="s">
        <v>34</v>
      </c>
      <c r="B28" s="41">
        <v>150</v>
      </c>
      <c r="C28" s="42"/>
      <c r="D28" s="43">
        <f t="shared" si="8"/>
        <v>150</v>
      </c>
      <c r="E28" s="41">
        <v>241</v>
      </c>
      <c r="F28" s="42"/>
      <c r="G28" s="34">
        <f t="shared" si="9"/>
        <v>241</v>
      </c>
      <c r="H28" s="44">
        <f t="shared" si="2"/>
        <v>91</v>
      </c>
      <c r="I28" s="45">
        <f t="shared" si="5"/>
        <v>1.6066666666666667</v>
      </c>
      <c r="J28" s="46">
        <v>250</v>
      </c>
      <c r="K28" s="42"/>
      <c r="L28" s="38">
        <f t="shared" si="10"/>
        <v>250</v>
      </c>
      <c r="M28" s="44">
        <f t="shared" si="4"/>
        <v>9</v>
      </c>
      <c r="N28" s="48">
        <f t="shared" si="6"/>
        <v>1.037344398340249</v>
      </c>
    </row>
    <row r="29" spans="1:14" ht="13.5" customHeight="1">
      <c r="A29" s="49" t="s">
        <v>35</v>
      </c>
      <c r="B29" s="41">
        <v>2483</v>
      </c>
      <c r="C29" s="42"/>
      <c r="D29" s="43">
        <f t="shared" si="8"/>
        <v>2483</v>
      </c>
      <c r="E29" s="41">
        <v>2655</v>
      </c>
      <c r="F29" s="42"/>
      <c r="G29" s="34">
        <f t="shared" si="9"/>
        <v>2655</v>
      </c>
      <c r="H29" s="44">
        <f t="shared" si="2"/>
        <v>172</v>
      </c>
      <c r="I29" s="45">
        <f t="shared" si="5"/>
        <v>1.0692710430930326</v>
      </c>
      <c r="J29" s="46">
        <v>2748</v>
      </c>
      <c r="K29" s="42"/>
      <c r="L29" s="38">
        <f t="shared" si="10"/>
        <v>2748</v>
      </c>
      <c r="M29" s="44">
        <f t="shared" si="4"/>
        <v>93</v>
      </c>
      <c r="N29" s="48">
        <f t="shared" si="6"/>
        <v>1.0350282485875706</v>
      </c>
    </row>
    <row r="30" spans="1:14" ht="13.5" customHeight="1">
      <c r="A30" s="69" t="s">
        <v>36</v>
      </c>
      <c r="B30" s="41"/>
      <c r="C30" s="42"/>
      <c r="D30" s="43">
        <f t="shared" si="8"/>
        <v>0</v>
      </c>
      <c r="E30" s="41"/>
      <c r="F30" s="42"/>
      <c r="G30" s="34">
        <f t="shared" si="9"/>
        <v>0</v>
      </c>
      <c r="H30" s="44">
        <f t="shared" si="2"/>
        <v>0</v>
      </c>
      <c r="I30" s="45"/>
      <c r="J30" s="46"/>
      <c r="K30" s="42"/>
      <c r="L30" s="38">
        <f t="shared" si="10"/>
        <v>0</v>
      </c>
      <c r="M30" s="44">
        <f t="shared" si="4"/>
        <v>0</v>
      </c>
      <c r="N30" s="48"/>
    </row>
    <row r="31" spans="1:14" ht="13.5" customHeight="1">
      <c r="A31" s="69" t="s">
        <v>37</v>
      </c>
      <c r="B31" s="41">
        <v>131</v>
      </c>
      <c r="C31" s="42"/>
      <c r="D31" s="43">
        <f t="shared" si="8"/>
        <v>131</v>
      </c>
      <c r="E31" s="41">
        <v>109</v>
      </c>
      <c r="F31" s="42"/>
      <c r="G31" s="34">
        <f t="shared" si="9"/>
        <v>109</v>
      </c>
      <c r="H31" s="44">
        <f t="shared" si="2"/>
        <v>-22</v>
      </c>
      <c r="I31" s="45">
        <f t="shared" si="5"/>
        <v>0.8320610687022901</v>
      </c>
      <c r="J31" s="46">
        <v>80</v>
      </c>
      <c r="K31" s="42"/>
      <c r="L31" s="38">
        <f t="shared" si="10"/>
        <v>80</v>
      </c>
      <c r="M31" s="44">
        <f t="shared" si="4"/>
        <v>-29</v>
      </c>
      <c r="N31" s="48">
        <f t="shared" si="6"/>
        <v>0.7339449541284404</v>
      </c>
    </row>
    <row r="32" spans="1:14" ht="13.5" customHeight="1">
      <c r="A32" s="49" t="s">
        <v>38</v>
      </c>
      <c r="B32" s="41">
        <v>330</v>
      </c>
      <c r="C32" s="42"/>
      <c r="D32" s="43">
        <f t="shared" si="8"/>
        <v>330</v>
      </c>
      <c r="E32" s="41">
        <v>347</v>
      </c>
      <c r="F32" s="42"/>
      <c r="G32" s="34">
        <f t="shared" si="9"/>
        <v>347</v>
      </c>
      <c r="H32" s="44">
        <f t="shared" si="2"/>
        <v>17</v>
      </c>
      <c r="I32" s="45">
        <f t="shared" si="5"/>
        <v>1.0515151515151515</v>
      </c>
      <c r="J32" s="68">
        <v>312</v>
      </c>
      <c r="K32" s="42"/>
      <c r="L32" s="38">
        <f t="shared" si="10"/>
        <v>312</v>
      </c>
      <c r="M32" s="44">
        <f t="shared" si="4"/>
        <v>-35</v>
      </c>
      <c r="N32" s="48">
        <f t="shared" si="6"/>
        <v>0.899135446685879</v>
      </c>
    </row>
    <row r="33" spans="1:14" ht="22.5" customHeight="1">
      <c r="A33" s="49" t="s">
        <v>39</v>
      </c>
      <c r="B33" s="41">
        <v>330</v>
      </c>
      <c r="C33" s="42"/>
      <c r="D33" s="43">
        <f t="shared" si="8"/>
        <v>330</v>
      </c>
      <c r="E33" s="41">
        <v>337</v>
      </c>
      <c r="F33" s="42"/>
      <c r="G33" s="34">
        <f t="shared" si="9"/>
        <v>337</v>
      </c>
      <c r="H33" s="44">
        <f t="shared" si="2"/>
        <v>7</v>
      </c>
      <c r="I33" s="45">
        <f t="shared" si="5"/>
        <v>1.0212121212121212</v>
      </c>
      <c r="J33" s="68">
        <v>312</v>
      </c>
      <c r="K33" s="42"/>
      <c r="L33" s="38">
        <f t="shared" si="10"/>
        <v>312</v>
      </c>
      <c r="M33" s="44">
        <f t="shared" si="4"/>
        <v>-25</v>
      </c>
      <c r="N33" s="48">
        <f t="shared" si="6"/>
        <v>0.9258160237388724</v>
      </c>
    </row>
    <row r="34" spans="1:14" ht="13.5" customHeight="1" thickBot="1">
      <c r="A34" s="71" t="s">
        <v>40</v>
      </c>
      <c r="B34" s="51"/>
      <c r="C34" s="52"/>
      <c r="D34" s="43">
        <f t="shared" si="8"/>
        <v>0</v>
      </c>
      <c r="E34" s="51"/>
      <c r="F34" s="52"/>
      <c r="G34" s="34">
        <f t="shared" si="9"/>
        <v>0</v>
      </c>
      <c r="H34" s="53">
        <f t="shared" si="2"/>
        <v>0</v>
      </c>
      <c r="I34" s="54"/>
      <c r="J34" s="72"/>
      <c r="K34" s="52"/>
      <c r="L34" s="38">
        <f t="shared" si="10"/>
        <v>0</v>
      </c>
      <c r="M34" s="53">
        <f t="shared" si="4"/>
        <v>0</v>
      </c>
      <c r="N34" s="56"/>
    </row>
    <row r="35" spans="1:14" ht="13.5" customHeight="1" thickBot="1">
      <c r="A35" s="57" t="s">
        <v>41</v>
      </c>
      <c r="B35" s="58">
        <f aca="true" t="shared" si="11" ref="B35:G35">SUM(B17+B19+B20+B21+B22+B25+B30+B31+B32+B34)</f>
        <v>16364</v>
      </c>
      <c r="C35" s="59">
        <f t="shared" si="11"/>
        <v>0</v>
      </c>
      <c r="D35" s="60">
        <f t="shared" si="11"/>
        <v>16364</v>
      </c>
      <c r="E35" s="58">
        <f t="shared" si="11"/>
        <v>16658</v>
      </c>
      <c r="F35" s="59">
        <f t="shared" si="11"/>
        <v>0</v>
      </c>
      <c r="G35" s="60">
        <f t="shared" si="11"/>
        <v>16658</v>
      </c>
      <c r="H35" s="61">
        <f t="shared" si="2"/>
        <v>294</v>
      </c>
      <c r="I35" s="62">
        <f t="shared" si="5"/>
        <v>1.0179662674162797</v>
      </c>
      <c r="J35" s="63">
        <f>SUM(J17+J19+J20+J21+J22+J25+J30+J31+J32+J34)</f>
        <v>17020</v>
      </c>
      <c r="K35" s="59">
        <f>SUM(K17+K19+K20+K21+K22+K25+K30+K31+K32+K34)</f>
        <v>0</v>
      </c>
      <c r="L35" s="60">
        <f>SUM(L17+L19+L20+L21+L22+L25+L30+L31+L32+L34)</f>
        <v>17020</v>
      </c>
      <c r="M35" s="61">
        <f t="shared" si="4"/>
        <v>362</v>
      </c>
      <c r="N35" s="64">
        <f t="shared" si="6"/>
        <v>1.0217313002761437</v>
      </c>
    </row>
    <row r="36" spans="1:14" ht="13.5" customHeight="1" thickBot="1">
      <c r="A36" s="57" t="s">
        <v>42</v>
      </c>
      <c r="B36" s="301">
        <f>+D16-D35</f>
        <v>112</v>
      </c>
      <c r="C36" s="302"/>
      <c r="D36" s="303"/>
      <c r="E36" s="301">
        <f>+G16-G35</f>
        <v>233</v>
      </c>
      <c r="F36" s="302"/>
      <c r="G36" s="303">
        <v>-50784</v>
      </c>
      <c r="H36" s="73">
        <f>+E36-B36</f>
        <v>121</v>
      </c>
      <c r="I36" s="74"/>
      <c r="J36" s="301">
        <f>+L16-L35</f>
        <v>0</v>
      </c>
      <c r="K36" s="302"/>
      <c r="L36" s="302">
        <v>0</v>
      </c>
      <c r="M36" s="61"/>
      <c r="N36" s="64"/>
    </row>
    <row r="37" spans="1:16" ht="20.25" customHeight="1" thickBot="1">
      <c r="A37" s="75" t="s">
        <v>43</v>
      </c>
      <c r="B37" s="301"/>
      <c r="C37" s="302"/>
      <c r="D37" s="303"/>
      <c r="E37" s="301"/>
      <c r="F37" s="302"/>
      <c r="G37" s="303"/>
      <c r="H37"/>
      <c r="I37"/>
      <c r="J37"/>
      <c r="K37"/>
      <c r="L37"/>
      <c r="M37"/>
      <c r="N37"/>
      <c r="O37"/>
      <c r="P37"/>
    </row>
    <row r="38" spans="2:8" ht="14.25" customHeight="1" thickBot="1">
      <c r="B38" s="10"/>
      <c r="C38" s="10"/>
      <c r="D38" s="76"/>
      <c r="E38" s="10"/>
      <c r="F38" s="10"/>
      <c r="G38" s="10"/>
      <c r="H38" s="10"/>
    </row>
    <row r="39" spans="1:16" ht="12.75">
      <c r="A39" s="318" t="s">
        <v>44</v>
      </c>
      <c r="B39" s="319"/>
      <c r="C39" s="310" t="s">
        <v>45</v>
      </c>
      <c r="D39" s="318" t="s">
        <v>46</v>
      </c>
      <c r="E39" s="319"/>
      <c r="F39" s="319"/>
      <c r="G39" s="310" t="s">
        <v>45</v>
      </c>
      <c r="H39" s="304" t="s">
        <v>47</v>
      </c>
      <c r="I39" s="305"/>
      <c r="J39" s="305"/>
      <c r="K39" s="306"/>
      <c r="L39" s="310" t="s">
        <v>45</v>
      </c>
      <c r="O39"/>
      <c r="P39"/>
    </row>
    <row r="40" spans="1:16" ht="13.5" thickBot="1">
      <c r="A40" s="320"/>
      <c r="B40" s="321"/>
      <c r="C40" s="311"/>
      <c r="D40" s="320"/>
      <c r="E40" s="321"/>
      <c r="F40" s="321"/>
      <c r="G40" s="311"/>
      <c r="H40" s="307"/>
      <c r="I40" s="308"/>
      <c r="J40" s="308"/>
      <c r="K40" s="309"/>
      <c r="L40" s="311"/>
      <c r="O40"/>
      <c r="P40"/>
    </row>
    <row r="41" spans="1:16" ht="12.75">
      <c r="A41" s="312" t="s">
        <v>236</v>
      </c>
      <c r="B41" s="313"/>
      <c r="C41" s="77">
        <v>714</v>
      </c>
      <c r="D41" s="314" t="s">
        <v>237</v>
      </c>
      <c r="E41" s="315"/>
      <c r="F41" s="315"/>
      <c r="G41" s="78">
        <v>142</v>
      </c>
      <c r="H41" s="316" t="s">
        <v>238</v>
      </c>
      <c r="I41" s="317"/>
      <c r="J41" s="317"/>
      <c r="K41" s="317"/>
      <c r="L41" s="79">
        <v>130</v>
      </c>
      <c r="O41"/>
      <c r="P41"/>
    </row>
    <row r="42" spans="1:16" ht="12.75">
      <c r="A42" s="322"/>
      <c r="B42" s="323"/>
      <c r="C42" s="80"/>
      <c r="D42" s="314" t="s">
        <v>239</v>
      </c>
      <c r="E42" s="315"/>
      <c r="F42" s="315"/>
      <c r="G42" s="81">
        <v>98</v>
      </c>
      <c r="H42" s="316" t="s">
        <v>240</v>
      </c>
      <c r="I42" s="317"/>
      <c r="J42" s="317"/>
      <c r="K42" s="317"/>
      <c r="L42" s="79">
        <v>70</v>
      </c>
      <c r="O42"/>
      <c r="P42"/>
    </row>
    <row r="43" spans="1:16" ht="12.75">
      <c r="A43" s="322"/>
      <c r="B43" s="323"/>
      <c r="C43" s="80"/>
      <c r="D43" s="314" t="s">
        <v>241</v>
      </c>
      <c r="E43" s="315"/>
      <c r="F43" s="315"/>
      <c r="G43" s="81">
        <v>94</v>
      </c>
      <c r="H43" s="316" t="s">
        <v>49</v>
      </c>
      <c r="I43" s="317"/>
      <c r="J43" s="317"/>
      <c r="K43" s="317"/>
      <c r="L43" s="79">
        <v>60</v>
      </c>
      <c r="O43"/>
      <c r="P43"/>
    </row>
    <row r="44" spans="1:16" ht="12.75">
      <c r="A44" s="324"/>
      <c r="B44" s="325"/>
      <c r="C44" s="83"/>
      <c r="D44" s="324"/>
      <c r="E44" s="326"/>
      <c r="F44" s="325"/>
      <c r="G44" s="84"/>
      <c r="H44" s="327" t="s">
        <v>171</v>
      </c>
      <c r="I44" s="328"/>
      <c r="J44" s="328"/>
      <c r="K44" s="329"/>
      <c r="L44" s="79">
        <v>290</v>
      </c>
      <c r="O44"/>
      <c r="P44"/>
    </row>
    <row r="45" spans="1:16" ht="12.75">
      <c r="A45" s="324"/>
      <c r="B45" s="325"/>
      <c r="C45" s="83"/>
      <c r="D45" s="324"/>
      <c r="E45" s="326"/>
      <c r="F45" s="325"/>
      <c r="G45" s="84"/>
      <c r="H45" s="327" t="s">
        <v>529</v>
      </c>
      <c r="I45" s="328"/>
      <c r="J45" s="328"/>
      <c r="K45" s="329"/>
      <c r="L45" s="79">
        <v>120</v>
      </c>
      <c r="O45"/>
      <c r="P45"/>
    </row>
    <row r="46" spans="1:16" ht="12.75">
      <c r="A46" s="324"/>
      <c r="B46" s="325"/>
      <c r="C46" s="83"/>
      <c r="D46" s="324"/>
      <c r="E46" s="326"/>
      <c r="F46" s="325"/>
      <c r="G46" s="84"/>
      <c r="H46" s="327"/>
      <c r="I46" s="328"/>
      <c r="J46" s="328"/>
      <c r="K46" s="329"/>
      <c r="L46" s="79"/>
      <c r="O46"/>
      <c r="P46"/>
    </row>
    <row r="47" spans="1:16" ht="13.5" thickBot="1">
      <c r="A47" s="330"/>
      <c r="B47" s="331"/>
      <c r="C47" s="83"/>
      <c r="D47" s="332"/>
      <c r="E47" s="333"/>
      <c r="F47" s="333"/>
      <c r="G47" s="84"/>
      <c r="H47" s="316"/>
      <c r="I47" s="317"/>
      <c r="J47" s="317"/>
      <c r="K47" s="317"/>
      <c r="L47" s="79"/>
      <c r="O47"/>
      <c r="P47"/>
    </row>
    <row r="48" spans="1:16" ht="13.5" thickBot="1">
      <c r="A48" s="334"/>
      <c r="B48" s="335"/>
      <c r="C48" s="85">
        <f>SUM(C41:C47)</f>
        <v>714</v>
      </c>
      <c r="D48" s="336" t="s">
        <v>8</v>
      </c>
      <c r="E48" s="337"/>
      <c r="F48" s="337"/>
      <c r="G48" s="85">
        <v>334</v>
      </c>
      <c r="H48" s="338" t="s">
        <v>8</v>
      </c>
      <c r="I48" s="339"/>
      <c r="J48" s="339"/>
      <c r="K48" s="339"/>
      <c r="L48" s="85">
        <f>SUM(L41:L47)</f>
        <v>670</v>
      </c>
      <c r="M48" s="86"/>
      <c r="N48" s="86"/>
      <c r="O48"/>
      <c r="P48"/>
    </row>
    <row r="49" spans="1:16" s="1" customFormat="1" ht="13.5" customHeight="1" thickBot="1">
      <c r="A49" s="87"/>
      <c r="B49" s="8"/>
      <c r="C49" s="8"/>
      <c r="D49" s="8"/>
      <c r="E49" s="8"/>
      <c r="F49" s="8"/>
      <c r="G49" s="8"/>
      <c r="H49" s="9"/>
      <c r="I49" s="5"/>
      <c r="J49" s="5"/>
      <c r="K49" s="5"/>
      <c r="L49" s="5"/>
      <c r="M49" s="5"/>
      <c r="N49" s="5"/>
      <c r="O49" s="5"/>
      <c r="P49" s="5"/>
    </row>
    <row r="50" spans="1:16" ht="12.75">
      <c r="A50" s="318" t="s">
        <v>50</v>
      </c>
      <c r="B50" s="319"/>
      <c r="C50" s="310" t="s">
        <v>45</v>
      </c>
      <c r="D50" s="340" t="s">
        <v>51</v>
      </c>
      <c r="E50" s="319"/>
      <c r="F50" s="319"/>
      <c r="G50" s="341" t="s">
        <v>45</v>
      </c>
      <c r="H50" s="304" t="s">
        <v>52</v>
      </c>
      <c r="I50" s="305"/>
      <c r="J50" s="305"/>
      <c r="K50" s="306"/>
      <c r="L50" s="310" t="s">
        <v>45</v>
      </c>
      <c r="O50"/>
      <c r="P50"/>
    </row>
    <row r="51" spans="1:16" ht="13.5" thickBot="1">
      <c r="A51" s="320"/>
      <c r="B51" s="321"/>
      <c r="C51" s="311"/>
      <c r="D51" s="321"/>
      <c r="E51" s="321"/>
      <c r="F51" s="321"/>
      <c r="G51" s="342"/>
      <c r="H51" s="307"/>
      <c r="I51" s="308"/>
      <c r="J51" s="308"/>
      <c r="K51" s="309"/>
      <c r="L51" s="311"/>
      <c r="O51"/>
      <c r="P51"/>
    </row>
    <row r="52" spans="1:16" ht="12.75">
      <c r="A52" s="312" t="s">
        <v>242</v>
      </c>
      <c r="B52" s="343"/>
      <c r="C52" s="77">
        <v>135</v>
      </c>
      <c r="D52" s="442" t="s">
        <v>243</v>
      </c>
      <c r="E52" s="315"/>
      <c r="F52" s="315"/>
      <c r="G52" s="88">
        <v>500</v>
      </c>
      <c r="H52" s="346" t="s">
        <v>243</v>
      </c>
      <c r="I52" s="347"/>
      <c r="J52" s="347"/>
      <c r="K52" s="347"/>
      <c r="L52" s="193">
        <v>250</v>
      </c>
      <c r="O52"/>
      <c r="P52"/>
    </row>
    <row r="53" spans="1:16" ht="13.5" customHeight="1">
      <c r="A53" s="322" t="s">
        <v>244</v>
      </c>
      <c r="B53" s="348"/>
      <c r="C53" s="80">
        <v>123</v>
      </c>
      <c r="D53" s="355" t="s">
        <v>245</v>
      </c>
      <c r="E53" s="323"/>
      <c r="F53" s="323"/>
      <c r="G53" s="90">
        <v>500</v>
      </c>
      <c r="H53" s="349" t="s">
        <v>185</v>
      </c>
      <c r="I53" s="350"/>
      <c r="J53" s="350"/>
      <c r="K53" s="350"/>
      <c r="L53" s="91">
        <v>333</v>
      </c>
      <c r="O53"/>
      <c r="P53"/>
    </row>
    <row r="54" spans="1:16" ht="13.5" customHeight="1">
      <c r="A54" s="322" t="s">
        <v>246</v>
      </c>
      <c r="B54" s="351"/>
      <c r="C54" s="80">
        <v>109</v>
      </c>
      <c r="D54" s="355" t="s">
        <v>247</v>
      </c>
      <c r="E54" s="323"/>
      <c r="F54" s="323"/>
      <c r="G54" s="90">
        <v>467</v>
      </c>
      <c r="H54" s="327" t="s">
        <v>248</v>
      </c>
      <c r="I54" s="328"/>
      <c r="J54" s="328"/>
      <c r="K54" s="329"/>
      <c r="L54" s="91">
        <v>250</v>
      </c>
      <c r="O54"/>
      <c r="P54"/>
    </row>
    <row r="55" spans="1:16" ht="13.5" customHeight="1">
      <c r="A55" s="322" t="s">
        <v>249</v>
      </c>
      <c r="B55" s="351"/>
      <c r="C55" s="80">
        <v>275</v>
      </c>
      <c r="D55" s="355"/>
      <c r="E55" s="323"/>
      <c r="F55" s="323"/>
      <c r="G55" s="90"/>
      <c r="H55" s="327" t="s">
        <v>250</v>
      </c>
      <c r="I55" s="328"/>
      <c r="J55" s="328"/>
      <c r="K55" s="329"/>
      <c r="L55" s="91">
        <v>150</v>
      </c>
      <c r="O55"/>
      <c r="P55"/>
    </row>
    <row r="56" spans="1:16" ht="13.5" customHeight="1">
      <c r="A56" s="324" t="s">
        <v>251</v>
      </c>
      <c r="B56" s="326"/>
      <c r="C56" s="83">
        <v>1000</v>
      </c>
      <c r="D56" s="354"/>
      <c r="E56" s="354"/>
      <c r="F56" s="355"/>
      <c r="G56" s="217"/>
      <c r="H56" s="327" t="s">
        <v>252</v>
      </c>
      <c r="I56" s="328"/>
      <c r="J56" s="328"/>
      <c r="K56" s="329"/>
      <c r="L56" s="95">
        <v>255</v>
      </c>
      <c r="O56"/>
      <c r="P56"/>
    </row>
    <row r="57" spans="1:16" ht="13.5" customHeight="1">
      <c r="A57" s="322"/>
      <c r="B57" s="351"/>
      <c r="C57" s="83"/>
      <c r="D57" s="354"/>
      <c r="E57" s="354"/>
      <c r="F57" s="355"/>
      <c r="G57" s="217"/>
      <c r="H57" s="327" t="s">
        <v>481</v>
      </c>
      <c r="I57" s="328"/>
      <c r="J57" s="328"/>
      <c r="K57" s="329"/>
      <c r="L57" s="95">
        <v>245</v>
      </c>
      <c r="O57"/>
      <c r="P57"/>
    </row>
    <row r="58" spans="1:16" ht="13.5" customHeight="1">
      <c r="A58" s="323"/>
      <c r="B58" s="351"/>
      <c r="C58" s="80"/>
      <c r="D58" s="355"/>
      <c r="E58" s="323"/>
      <c r="F58" s="323"/>
      <c r="G58" s="90"/>
      <c r="H58" s="327"/>
      <c r="I58" s="328"/>
      <c r="J58" s="328"/>
      <c r="K58" s="329"/>
      <c r="L58" s="91"/>
      <c r="O58"/>
      <c r="P58"/>
    </row>
    <row r="59" spans="1:16" ht="13.5" thickBot="1">
      <c r="A59" s="360"/>
      <c r="B59" s="361"/>
      <c r="C59" s="96"/>
      <c r="D59" s="443"/>
      <c r="E59" s="362"/>
      <c r="F59" s="362"/>
      <c r="G59" s="97"/>
      <c r="H59" s="363"/>
      <c r="I59" s="364"/>
      <c r="J59" s="364"/>
      <c r="K59" s="364"/>
      <c r="L59" s="98"/>
      <c r="O59"/>
      <c r="P59"/>
    </row>
    <row r="60" spans="1:16" ht="13.5" thickBot="1">
      <c r="A60" s="334" t="s">
        <v>8</v>
      </c>
      <c r="B60" s="365"/>
      <c r="C60" s="99">
        <f>SUM(C52:C59)</f>
        <v>1642</v>
      </c>
      <c r="D60" s="335" t="s">
        <v>8</v>
      </c>
      <c r="E60" s="367"/>
      <c r="F60" s="367"/>
      <c r="G60" s="99">
        <f>SUM(G52:G59)</f>
        <v>1467</v>
      </c>
      <c r="H60" s="338" t="s">
        <v>8</v>
      </c>
      <c r="I60" s="339"/>
      <c r="J60" s="339"/>
      <c r="K60" s="339"/>
      <c r="L60" s="85">
        <f>SUM(L52:L59)</f>
        <v>1483</v>
      </c>
      <c r="M60" s="86"/>
      <c r="N60" s="86"/>
      <c r="O60"/>
      <c r="P60"/>
    </row>
    <row r="61" spans="1:14" s="1" customFormat="1" ht="12.75">
      <c r="A61" s="100"/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</row>
    <row r="62" spans="1:14" s="1" customFormat="1" ht="13.5" thickBot="1">
      <c r="A62" s="100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200" t="s">
        <v>475</v>
      </c>
      <c r="M62" s="100"/>
      <c r="N62" s="100"/>
    </row>
    <row r="63" spans="1:14" s="1" customFormat="1" ht="26.25" customHeight="1" thickBot="1">
      <c r="A63" s="368" t="s">
        <v>469</v>
      </c>
      <c r="B63" s="369"/>
      <c r="C63" s="369"/>
      <c r="D63" s="369"/>
      <c r="E63" s="370"/>
      <c r="F63" s="371" t="s">
        <v>468</v>
      </c>
      <c r="G63" s="372"/>
      <c r="H63" s="372"/>
      <c r="I63" s="372"/>
      <c r="J63" s="372"/>
      <c r="K63" s="372"/>
      <c r="L63" s="373"/>
      <c r="M63" s="100"/>
      <c r="N63" s="100"/>
    </row>
    <row r="64" spans="1:14" s="1" customFormat="1" ht="14.25" customHeight="1" thickBot="1">
      <c r="A64" s="181" t="s">
        <v>97</v>
      </c>
      <c r="B64" s="182" t="s">
        <v>466</v>
      </c>
      <c r="C64" s="294" t="s">
        <v>98</v>
      </c>
      <c r="D64" s="294"/>
      <c r="E64" s="183" t="s">
        <v>467</v>
      </c>
      <c r="F64" s="295" t="s">
        <v>97</v>
      </c>
      <c r="G64" s="296"/>
      <c r="H64" s="182" t="s">
        <v>466</v>
      </c>
      <c r="I64" s="294" t="s">
        <v>98</v>
      </c>
      <c r="J64" s="294"/>
      <c r="K64" s="294"/>
      <c r="L64" s="184" t="s">
        <v>467</v>
      </c>
      <c r="M64" s="100"/>
      <c r="N64" s="100"/>
    </row>
    <row r="65" spans="1:14" s="1" customFormat="1" ht="12.75">
      <c r="A65" s="185" t="s">
        <v>473</v>
      </c>
      <c r="B65" s="179">
        <v>40</v>
      </c>
      <c r="C65" s="286" t="s">
        <v>482</v>
      </c>
      <c r="D65" s="286"/>
      <c r="E65" s="186">
        <v>100</v>
      </c>
      <c r="F65" s="284" t="s">
        <v>473</v>
      </c>
      <c r="G65" s="285"/>
      <c r="H65" s="179">
        <v>59</v>
      </c>
      <c r="I65" s="286" t="s">
        <v>482</v>
      </c>
      <c r="J65" s="285"/>
      <c r="K65" s="285"/>
      <c r="L65" s="186">
        <v>260</v>
      </c>
      <c r="M65" s="100"/>
      <c r="N65" s="100"/>
    </row>
    <row r="66" spans="1:14" s="1" customFormat="1" ht="12.75">
      <c r="A66" s="187" t="s">
        <v>471</v>
      </c>
      <c r="B66" s="180">
        <v>119</v>
      </c>
      <c r="C66" s="289"/>
      <c r="D66" s="289"/>
      <c r="E66" s="188"/>
      <c r="F66" s="291" t="s">
        <v>474</v>
      </c>
      <c r="G66" s="290"/>
      <c r="H66" s="180">
        <v>233</v>
      </c>
      <c r="I66" s="289"/>
      <c r="J66" s="290"/>
      <c r="K66" s="290"/>
      <c r="L66" s="188"/>
      <c r="M66" s="100"/>
      <c r="N66" s="100"/>
    </row>
    <row r="67" spans="1:14" s="1" customFormat="1" ht="12.75">
      <c r="A67" s="187"/>
      <c r="B67" s="180"/>
      <c r="C67" s="289"/>
      <c r="D67" s="289"/>
      <c r="E67" s="188"/>
      <c r="F67" s="291"/>
      <c r="G67" s="290"/>
      <c r="H67" s="180"/>
      <c r="I67" s="289"/>
      <c r="J67" s="290"/>
      <c r="K67" s="290"/>
      <c r="L67" s="188"/>
      <c r="M67" s="100"/>
      <c r="N67" s="100"/>
    </row>
    <row r="68" spans="1:14" s="1" customFormat="1" ht="13.5" thickBot="1">
      <c r="A68" s="196"/>
      <c r="B68" s="195"/>
      <c r="C68" s="297"/>
      <c r="D68" s="297"/>
      <c r="E68" s="197"/>
      <c r="F68" s="423"/>
      <c r="G68" s="424"/>
      <c r="H68" s="195"/>
      <c r="I68" s="297"/>
      <c r="J68" s="424"/>
      <c r="K68" s="424"/>
      <c r="L68" s="197"/>
      <c r="M68" s="100"/>
      <c r="N68" s="100"/>
    </row>
    <row r="69" spans="1:14" s="1" customFormat="1" ht="13.5" thickBot="1">
      <c r="A69" s="198" t="s">
        <v>8</v>
      </c>
      <c r="B69" s="194">
        <f>SUM(B65:B68)</f>
        <v>159</v>
      </c>
      <c r="C69" s="283" t="s">
        <v>8</v>
      </c>
      <c r="D69" s="283"/>
      <c r="E69" s="199">
        <f>SUM(E65:E68)</f>
        <v>100</v>
      </c>
      <c r="F69" s="444" t="s">
        <v>8</v>
      </c>
      <c r="G69" s="428"/>
      <c r="H69" s="194">
        <f>SUM(H65:H68)</f>
        <v>292</v>
      </c>
      <c r="I69" s="283" t="s">
        <v>8</v>
      </c>
      <c r="J69" s="428"/>
      <c r="K69" s="428"/>
      <c r="L69" s="199">
        <f>SUM(L65:L68)</f>
        <v>260</v>
      </c>
      <c r="M69" s="100"/>
      <c r="N69" s="100"/>
    </row>
    <row r="70" spans="1:14" s="1" customFormat="1" ht="13.5" thickBot="1">
      <c r="A70" s="243" t="s">
        <v>487</v>
      </c>
      <c r="B70" s="244">
        <f>B69-E69</f>
        <v>59</v>
      </c>
      <c r="C70" s="100"/>
      <c r="D70" s="100"/>
      <c r="E70" s="100"/>
      <c r="F70" s="292" t="s">
        <v>487</v>
      </c>
      <c r="G70" s="293"/>
      <c r="H70" s="244">
        <f>H69-L69</f>
        <v>32</v>
      </c>
      <c r="I70" s="100"/>
      <c r="J70" s="100"/>
      <c r="K70" s="100"/>
      <c r="L70" s="100"/>
      <c r="M70" s="100"/>
      <c r="N70" s="100"/>
    </row>
    <row r="72" ht="12.75">
      <c r="F72" s="200"/>
    </row>
    <row r="73" spans="1:12" s="1" customFormat="1" ht="13.5" thickBot="1">
      <c r="A73" s="101"/>
      <c r="B73" s="102"/>
      <c r="C73" s="102"/>
      <c r="D73" s="102"/>
      <c r="E73" s="2"/>
      <c r="F73" s="7"/>
      <c r="G73" s="7"/>
      <c r="H73" s="101"/>
      <c r="I73" s="102"/>
      <c r="J73" s="102"/>
      <c r="K73" s="102"/>
      <c r="L73" s="2"/>
    </row>
    <row r="74" spans="1:16" ht="12.75">
      <c r="A74" s="387" t="s">
        <v>87</v>
      </c>
      <c r="B74" s="389" t="s">
        <v>88</v>
      </c>
      <c r="C74" s="436" t="s">
        <v>478</v>
      </c>
      <c r="D74" s="437"/>
      <c r="E74" s="437"/>
      <c r="F74" s="437"/>
      <c r="G74" s="437"/>
      <c r="H74" s="437"/>
      <c r="I74" s="438"/>
      <c r="J74" s="416" t="s">
        <v>89</v>
      </c>
      <c r="L74" s="432" t="s">
        <v>61</v>
      </c>
      <c r="M74" s="433"/>
      <c r="N74" s="358">
        <v>2003</v>
      </c>
      <c r="O74" s="421">
        <v>2004</v>
      </c>
      <c r="P74"/>
    </row>
    <row r="75" spans="1:16" ht="13.5" thickBot="1">
      <c r="A75" s="388"/>
      <c r="B75" s="390"/>
      <c r="C75" s="419" t="s">
        <v>90</v>
      </c>
      <c r="D75" s="439" t="s">
        <v>91</v>
      </c>
      <c r="E75" s="440"/>
      <c r="F75" s="440"/>
      <c r="G75" s="440"/>
      <c r="H75" s="440"/>
      <c r="I75" s="441"/>
      <c r="J75" s="417"/>
      <c r="L75" s="434"/>
      <c r="M75" s="435"/>
      <c r="N75" s="359"/>
      <c r="O75" s="422"/>
      <c r="P75"/>
    </row>
    <row r="76" spans="1:16" ht="13.5" thickBot="1">
      <c r="A76" s="320"/>
      <c r="B76" s="391"/>
      <c r="C76" s="420"/>
      <c r="D76" s="131">
        <v>1</v>
      </c>
      <c r="E76" s="131">
        <v>2</v>
      </c>
      <c r="F76" s="131">
        <v>3</v>
      </c>
      <c r="G76" s="131">
        <v>4</v>
      </c>
      <c r="H76" s="131">
        <v>5</v>
      </c>
      <c r="I76" s="211">
        <v>6</v>
      </c>
      <c r="J76" s="418"/>
      <c r="L76" s="212" t="s">
        <v>62</v>
      </c>
      <c r="M76" s="213"/>
      <c r="N76" s="201">
        <v>0</v>
      </c>
      <c r="O76" s="202">
        <v>0</v>
      </c>
      <c r="P76"/>
    </row>
    <row r="77" spans="1:16" ht="13.5" thickBot="1">
      <c r="A77" s="206">
        <v>9959</v>
      </c>
      <c r="B77" s="207">
        <v>3796</v>
      </c>
      <c r="C77" s="208">
        <f>SUM(D77:I77)</f>
        <v>312</v>
      </c>
      <c r="D77" s="209">
        <v>93</v>
      </c>
      <c r="E77" s="209">
        <v>152</v>
      </c>
      <c r="F77" s="209">
        <v>6</v>
      </c>
      <c r="G77" s="209">
        <v>2</v>
      </c>
      <c r="H77" s="209">
        <v>59</v>
      </c>
      <c r="I77" s="238">
        <v>0</v>
      </c>
      <c r="J77" s="205">
        <f>SUM(A77-B77-C77)</f>
        <v>5851</v>
      </c>
      <c r="L77" s="412" t="s">
        <v>63</v>
      </c>
      <c r="M77" s="413"/>
      <c r="N77" s="103">
        <v>0</v>
      </c>
      <c r="O77" s="104">
        <v>0</v>
      </c>
      <c r="P77"/>
    </row>
    <row r="78" spans="1:15" s="1" customFormat="1" ht="13.5" thickBot="1">
      <c r="A78" s="101"/>
      <c r="B78" s="102"/>
      <c r="C78" s="102"/>
      <c r="D78" s="102"/>
      <c r="E78" s="2"/>
      <c r="F78" s="7"/>
      <c r="G78" s="7"/>
      <c r="H78" s="101"/>
      <c r="I78" s="102"/>
      <c r="J78" s="102"/>
      <c r="K78" s="102"/>
      <c r="L78" s="414" t="s">
        <v>479</v>
      </c>
      <c r="M78" s="415"/>
      <c r="N78" s="203">
        <v>0</v>
      </c>
      <c r="O78" s="204">
        <v>0</v>
      </c>
    </row>
    <row r="79" spans="1:12" s="1" customFormat="1" ht="13.5" thickBot="1">
      <c r="A79" s="101"/>
      <c r="B79" s="102"/>
      <c r="C79" s="102"/>
      <c r="D79" s="102"/>
      <c r="E79" s="2"/>
      <c r="F79" s="7"/>
      <c r="G79" s="7"/>
      <c r="H79" s="101"/>
      <c r="I79" s="102"/>
      <c r="J79" s="102"/>
      <c r="K79" s="102"/>
      <c r="L79" s="2"/>
    </row>
    <row r="80" spans="1:12" s="1" customFormat="1" ht="12.75">
      <c r="A80" s="404" t="s">
        <v>222</v>
      </c>
      <c r="B80" s="406" t="s">
        <v>92</v>
      </c>
      <c r="C80" s="408" t="s">
        <v>93</v>
      </c>
      <c r="D80" s="409"/>
      <c r="E80" s="409"/>
      <c r="F80" s="400"/>
      <c r="G80" s="410" t="s">
        <v>94</v>
      </c>
      <c r="H80" s="392" t="s">
        <v>95</v>
      </c>
      <c r="I80" s="298" t="s">
        <v>224</v>
      </c>
      <c r="J80" s="356"/>
      <c r="K80" s="356"/>
      <c r="L80" s="357"/>
    </row>
    <row r="81" spans="1:12" s="1" customFormat="1" ht="18.75" thickBot="1">
      <c r="A81" s="405"/>
      <c r="B81" s="407"/>
      <c r="C81" s="135" t="s">
        <v>96</v>
      </c>
      <c r="D81" s="136" t="s">
        <v>97</v>
      </c>
      <c r="E81" s="136" t="s">
        <v>98</v>
      </c>
      <c r="F81" s="137" t="s">
        <v>99</v>
      </c>
      <c r="G81" s="411"/>
      <c r="H81" s="393"/>
      <c r="I81" s="226" t="s">
        <v>100</v>
      </c>
      <c r="J81" s="227" t="s">
        <v>97</v>
      </c>
      <c r="K81" s="227" t="s">
        <v>98</v>
      </c>
      <c r="L81" s="228" t="s">
        <v>225</v>
      </c>
    </row>
    <row r="82" spans="1:12" s="1" customFormat="1" ht="12.75">
      <c r="A82" s="138" t="s">
        <v>101</v>
      </c>
      <c r="B82" s="139">
        <v>1385</v>
      </c>
      <c r="C82" s="140" t="s">
        <v>102</v>
      </c>
      <c r="D82" s="141" t="s">
        <v>102</v>
      </c>
      <c r="E82" s="141" t="s">
        <v>102</v>
      </c>
      <c r="F82" s="142" t="s">
        <v>102</v>
      </c>
      <c r="G82" s="143">
        <v>1645</v>
      </c>
      <c r="H82" s="223" t="s">
        <v>102</v>
      </c>
      <c r="I82" s="229" t="s">
        <v>102</v>
      </c>
      <c r="J82" s="230" t="s">
        <v>102</v>
      </c>
      <c r="K82" s="230" t="s">
        <v>102</v>
      </c>
      <c r="L82" s="231" t="s">
        <v>102</v>
      </c>
    </row>
    <row r="83" spans="1:12" s="1" customFormat="1" ht="12.75">
      <c r="A83" s="145" t="s">
        <v>103</v>
      </c>
      <c r="B83" s="146">
        <v>204</v>
      </c>
      <c r="C83" s="147">
        <v>204</v>
      </c>
      <c r="D83" s="148">
        <v>0</v>
      </c>
      <c r="E83" s="148">
        <v>0</v>
      </c>
      <c r="F83" s="149">
        <v>204</v>
      </c>
      <c r="G83" s="150">
        <v>204</v>
      </c>
      <c r="H83" s="224">
        <f>+G83-F83</f>
        <v>0</v>
      </c>
      <c r="I83" s="147">
        <v>204</v>
      </c>
      <c r="J83" s="148">
        <v>0</v>
      </c>
      <c r="K83" s="148">
        <v>0</v>
      </c>
      <c r="L83" s="149">
        <f>+I83+J83-K83</f>
        <v>204</v>
      </c>
    </row>
    <row r="84" spans="1:12" s="1" customFormat="1" ht="12.75">
      <c r="A84" s="145" t="s">
        <v>104</v>
      </c>
      <c r="B84" s="146">
        <v>40</v>
      </c>
      <c r="C84" s="147">
        <v>40</v>
      </c>
      <c r="D84" s="148">
        <v>119</v>
      </c>
      <c r="E84" s="148">
        <v>100</v>
      </c>
      <c r="F84" s="149">
        <v>59</v>
      </c>
      <c r="G84" s="150">
        <v>59</v>
      </c>
      <c r="H84" s="224">
        <f>+G84-F84</f>
        <v>0</v>
      </c>
      <c r="I84" s="147">
        <v>59</v>
      </c>
      <c r="J84" s="148">
        <v>233</v>
      </c>
      <c r="K84" s="148">
        <v>260</v>
      </c>
      <c r="L84" s="149">
        <f>+I84+J84-K84</f>
        <v>32</v>
      </c>
    </row>
    <row r="85" spans="1:12" s="1" customFormat="1" ht="12.75">
      <c r="A85" s="145" t="s">
        <v>223</v>
      </c>
      <c r="B85" s="146">
        <v>46</v>
      </c>
      <c r="C85" s="147">
        <v>46</v>
      </c>
      <c r="D85" s="148">
        <v>446</v>
      </c>
      <c r="E85" s="148">
        <v>393</v>
      </c>
      <c r="F85" s="149">
        <v>99</v>
      </c>
      <c r="G85" s="150">
        <v>99</v>
      </c>
      <c r="H85" s="224">
        <f>+G85-F85</f>
        <v>0</v>
      </c>
      <c r="I85" s="232">
        <v>99</v>
      </c>
      <c r="J85" s="153">
        <v>572</v>
      </c>
      <c r="K85" s="153">
        <v>670</v>
      </c>
      <c r="L85" s="149">
        <f>+I85+J85-K85</f>
        <v>1</v>
      </c>
    </row>
    <row r="86" spans="1:12" s="1" customFormat="1" ht="12.75">
      <c r="A86" s="145" t="s">
        <v>105</v>
      </c>
      <c r="B86" s="146">
        <v>1096</v>
      </c>
      <c r="C86" s="171" t="s">
        <v>102</v>
      </c>
      <c r="D86" s="141" t="s">
        <v>102</v>
      </c>
      <c r="E86" s="172" t="s">
        <v>102</v>
      </c>
      <c r="F86" s="173" t="s">
        <v>102</v>
      </c>
      <c r="G86" s="150">
        <v>1283</v>
      </c>
      <c r="H86" s="171" t="s">
        <v>102</v>
      </c>
      <c r="I86" s="140" t="s">
        <v>102</v>
      </c>
      <c r="J86" s="141" t="s">
        <v>102</v>
      </c>
      <c r="K86" s="141" t="s">
        <v>102</v>
      </c>
      <c r="L86" s="233">
        <v>0</v>
      </c>
    </row>
    <row r="87" spans="1:12" s="1" customFormat="1" ht="13.5" thickBot="1">
      <c r="A87" s="154" t="s">
        <v>106</v>
      </c>
      <c r="B87" s="155">
        <v>72</v>
      </c>
      <c r="C87" s="156">
        <v>27</v>
      </c>
      <c r="D87" s="157">
        <v>161</v>
      </c>
      <c r="E87" s="157">
        <v>104</v>
      </c>
      <c r="F87" s="158">
        <v>84</v>
      </c>
      <c r="G87" s="159">
        <v>88</v>
      </c>
      <c r="H87" s="225">
        <f>+G87-F87</f>
        <v>4</v>
      </c>
      <c r="I87" s="156">
        <v>84</v>
      </c>
      <c r="J87" s="157">
        <v>155</v>
      </c>
      <c r="K87" s="157">
        <v>130</v>
      </c>
      <c r="L87" s="158">
        <f>+I87+J87-K87</f>
        <v>109</v>
      </c>
    </row>
    <row r="88" spans="1:12" s="1" customFormat="1" ht="12.75">
      <c r="A88" s="101"/>
      <c r="B88" s="102"/>
      <c r="C88" s="102"/>
      <c r="D88" s="102"/>
      <c r="E88" s="2"/>
      <c r="F88" s="7"/>
      <c r="G88" s="7"/>
      <c r="H88" s="101"/>
      <c r="I88" s="102"/>
      <c r="J88" s="102"/>
      <c r="K88" s="102"/>
      <c r="L88" s="2"/>
    </row>
    <row r="89" spans="1:12" s="1" customFormat="1" ht="12.75">
      <c r="A89" s="101"/>
      <c r="B89" s="218"/>
      <c r="C89" s="102"/>
      <c r="D89" s="102"/>
      <c r="E89" s="2"/>
      <c r="F89" s="7"/>
      <c r="G89" s="7"/>
      <c r="H89" s="101"/>
      <c r="I89" s="102"/>
      <c r="J89" s="102"/>
      <c r="K89" s="102"/>
      <c r="L89" s="2"/>
    </row>
    <row r="90" ht="13.5" thickBot="1"/>
    <row r="91" spans="1:12" ht="12.75">
      <c r="A91" s="401" t="s">
        <v>107</v>
      </c>
      <c r="B91" s="341" t="s">
        <v>8</v>
      </c>
      <c r="C91" s="341" t="s">
        <v>108</v>
      </c>
      <c r="D91" s="383"/>
      <c r="E91" s="383"/>
      <c r="F91" s="383"/>
      <c r="G91" s="383"/>
      <c r="H91" s="384"/>
      <c r="I91" s="105"/>
      <c r="J91" s="374" t="s">
        <v>64</v>
      </c>
      <c r="K91" s="319"/>
      <c r="L91" s="375"/>
    </row>
    <row r="92" spans="1:12" ht="13.5" thickBot="1">
      <c r="A92" s="402"/>
      <c r="B92" s="403"/>
      <c r="C92" s="161" t="s">
        <v>109</v>
      </c>
      <c r="D92" s="162" t="s">
        <v>110</v>
      </c>
      <c r="E92" s="162" t="s">
        <v>111</v>
      </c>
      <c r="F92" s="162" t="s">
        <v>112</v>
      </c>
      <c r="G92" s="163" t="s">
        <v>113</v>
      </c>
      <c r="H92" s="164" t="s">
        <v>90</v>
      </c>
      <c r="I92" s="105"/>
      <c r="J92" s="106"/>
      <c r="K92" s="107" t="s">
        <v>65</v>
      </c>
      <c r="L92" s="108" t="s">
        <v>66</v>
      </c>
    </row>
    <row r="93" spans="1:12" ht="12.75">
      <c r="A93" s="165" t="s">
        <v>114</v>
      </c>
      <c r="B93" s="146">
        <v>375</v>
      </c>
      <c r="C93" s="148">
        <v>15</v>
      </c>
      <c r="D93" s="148">
        <v>190</v>
      </c>
      <c r="E93" s="148">
        <v>170</v>
      </c>
      <c r="F93" s="148"/>
      <c r="G93" s="146"/>
      <c r="H93" s="149">
        <f>SUM(C93:G93)</f>
        <v>375</v>
      </c>
      <c r="I93" s="105"/>
      <c r="J93" s="109">
        <v>2004</v>
      </c>
      <c r="K93" s="110">
        <f>'[1]ÚSP Věž'!$L$25</f>
        <v>7037</v>
      </c>
      <c r="L93" s="111">
        <f>G27</f>
        <v>7037</v>
      </c>
    </row>
    <row r="94" spans="1:12" ht="13.5" thickBot="1">
      <c r="A94" s="166" t="s">
        <v>115</v>
      </c>
      <c r="B94" s="155">
        <v>105</v>
      </c>
      <c r="C94" s="157">
        <v>105</v>
      </c>
      <c r="D94" s="157"/>
      <c r="E94" s="157"/>
      <c r="F94" s="157"/>
      <c r="G94" s="155"/>
      <c r="H94" s="158">
        <f>SUM(C94:G94)</f>
        <v>105</v>
      </c>
      <c r="I94" s="105"/>
      <c r="J94" s="112">
        <v>2005</v>
      </c>
      <c r="K94" s="113">
        <f>L27</f>
        <v>7087</v>
      </c>
      <c r="L94" s="114"/>
    </row>
    <row r="95" ht="12.75" customHeight="1"/>
    <row r="96" ht="13.5" thickBot="1"/>
    <row r="97" spans="1:10" ht="21" customHeight="1">
      <c r="A97" s="376" t="s">
        <v>67</v>
      </c>
      <c r="B97" s="378" t="s">
        <v>68</v>
      </c>
      <c r="C97" s="379"/>
      <c r="D97" s="380"/>
      <c r="E97" s="378" t="s">
        <v>69</v>
      </c>
      <c r="F97" s="379"/>
      <c r="G97" s="381"/>
      <c r="H97" s="382" t="s">
        <v>70</v>
      </c>
      <c r="I97" s="379"/>
      <c r="J97" s="381"/>
    </row>
    <row r="98" spans="1:10" ht="12.75">
      <c r="A98" s="377"/>
      <c r="B98" s="115">
        <v>2003</v>
      </c>
      <c r="C98" s="115">
        <v>2004</v>
      </c>
      <c r="D98" s="115" t="s">
        <v>71</v>
      </c>
      <c r="E98" s="115">
        <v>2003</v>
      </c>
      <c r="F98" s="115">
        <v>2004</v>
      </c>
      <c r="G98" s="116" t="s">
        <v>71</v>
      </c>
      <c r="H98" s="117">
        <v>2003</v>
      </c>
      <c r="I98" s="115">
        <v>2004</v>
      </c>
      <c r="J98" s="116" t="s">
        <v>71</v>
      </c>
    </row>
    <row r="99" spans="1:10" ht="18.75">
      <c r="A99" s="118" t="s">
        <v>72</v>
      </c>
      <c r="B99" s="119">
        <v>4</v>
      </c>
      <c r="C99" s="119">
        <v>4</v>
      </c>
      <c r="D99" s="119">
        <f>+C99-B99</f>
        <v>0</v>
      </c>
      <c r="E99" s="119">
        <v>4</v>
      </c>
      <c r="F99" s="119">
        <v>4</v>
      </c>
      <c r="G99" s="120">
        <f>+F99-E99</f>
        <v>0</v>
      </c>
      <c r="H99" s="121">
        <v>20551</v>
      </c>
      <c r="I99" s="122">
        <v>20580</v>
      </c>
      <c r="J99" s="123">
        <f>+I99-H99</f>
        <v>29</v>
      </c>
    </row>
    <row r="100" spans="1:10" ht="12.75">
      <c r="A100" s="118" t="s">
        <v>141</v>
      </c>
      <c r="B100" s="119">
        <v>8.23</v>
      </c>
      <c r="C100" s="119">
        <v>7.79</v>
      </c>
      <c r="D100" s="119">
        <f aca="true" t="shared" si="12" ref="D100:D109">+C100-B100</f>
        <v>-0.4400000000000004</v>
      </c>
      <c r="E100" s="119">
        <v>6</v>
      </c>
      <c r="F100" s="119">
        <v>8</v>
      </c>
      <c r="G100" s="120">
        <f aca="true" t="shared" si="13" ref="G100:G109">+F100-E100</f>
        <v>2</v>
      </c>
      <c r="H100" s="121">
        <v>18430</v>
      </c>
      <c r="I100" s="124">
        <v>19771</v>
      </c>
      <c r="J100" s="123">
        <f aca="true" t="shared" si="14" ref="J100:J109">+I100-H100</f>
        <v>1341</v>
      </c>
    </row>
    <row r="101" spans="1:10" ht="12.75">
      <c r="A101" s="118" t="s">
        <v>74</v>
      </c>
      <c r="B101" s="119">
        <v>1</v>
      </c>
      <c r="C101" s="119">
        <v>1</v>
      </c>
      <c r="D101" s="119">
        <f t="shared" si="12"/>
        <v>0</v>
      </c>
      <c r="E101" s="119">
        <v>1</v>
      </c>
      <c r="F101" s="119">
        <v>1</v>
      </c>
      <c r="G101" s="120">
        <f t="shared" si="13"/>
        <v>0</v>
      </c>
      <c r="H101" s="121">
        <v>15371</v>
      </c>
      <c r="I101" s="124">
        <v>15690</v>
      </c>
      <c r="J101" s="123">
        <f t="shared" si="14"/>
        <v>319</v>
      </c>
    </row>
    <row r="102" spans="1:10" ht="12.75">
      <c r="A102" s="118" t="s">
        <v>75</v>
      </c>
      <c r="B102" s="119">
        <v>5.6</v>
      </c>
      <c r="C102" s="119">
        <v>5</v>
      </c>
      <c r="D102" s="119">
        <f t="shared" si="12"/>
        <v>-0.5999999999999996</v>
      </c>
      <c r="E102" s="119">
        <v>6</v>
      </c>
      <c r="F102" s="119">
        <v>5</v>
      </c>
      <c r="G102" s="120">
        <f t="shared" si="13"/>
        <v>-1</v>
      </c>
      <c r="H102" s="121">
        <v>12976</v>
      </c>
      <c r="I102" s="124">
        <v>13990</v>
      </c>
      <c r="J102" s="123">
        <f t="shared" si="14"/>
        <v>1014</v>
      </c>
    </row>
    <row r="103" spans="1:10" ht="12.75">
      <c r="A103" s="118" t="s">
        <v>142</v>
      </c>
      <c r="B103" s="119"/>
      <c r="C103" s="119"/>
      <c r="D103" s="119">
        <f t="shared" si="12"/>
        <v>0</v>
      </c>
      <c r="E103" s="119"/>
      <c r="F103" s="119"/>
      <c r="G103" s="120">
        <f t="shared" si="13"/>
        <v>0</v>
      </c>
      <c r="H103" s="121"/>
      <c r="I103" s="124"/>
      <c r="J103" s="123">
        <f t="shared" si="14"/>
        <v>0</v>
      </c>
    </row>
    <row r="104" spans="1:10" ht="12.75">
      <c r="A104" s="118" t="s">
        <v>77</v>
      </c>
      <c r="B104" s="119"/>
      <c r="C104" s="119"/>
      <c r="D104" s="119">
        <f t="shared" si="12"/>
        <v>0</v>
      </c>
      <c r="E104" s="119"/>
      <c r="F104" s="119"/>
      <c r="G104" s="120">
        <f t="shared" si="13"/>
        <v>0</v>
      </c>
      <c r="H104" s="121"/>
      <c r="I104" s="124"/>
      <c r="J104" s="123">
        <f t="shared" si="14"/>
        <v>0</v>
      </c>
    </row>
    <row r="105" spans="1:10" ht="12.75">
      <c r="A105" s="118" t="s">
        <v>78</v>
      </c>
      <c r="B105" s="119"/>
      <c r="C105" s="119"/>
      <c r="D105" s="119">
        <f t="shared" si="12"/>
        <v>0</v>
      </c>
      <c r="E105" s="119"/>
      <c r="F105" s="119"/>
      <c r="G105" s="120">
        <f t="shared" si="13"/>
        <v>0</v>
      </c>
      <c r="H105" s="121"/>
      <c r="I105" s="124"/>
      <c r="J105" s="123">
        <f t="shared" si="14"/>
        <v>0</v>
      </c>
    </row>
    <row r="106" spans="1:10" ht="12.75">
      <c r="A106" s="118" t="s">
        <v>79</v>
      </c>
      <c r="B106" s="119">
        <v>5</v>
      </c>
      <c r="C106" s="119">
        <v>7.37</v>
      </c>
      <c r="D106" s="119">
        <f t="shared" si="12"/>
        <v>2.37</v>
      </c>
      <c r="E106" s="119">
        <v>5.5</v>
      </c>
      <c r="F106" s="119">
        <v>8.25</v>
      </c>
      <c r="G106" s="120">
        <f t="shared" si="13"/>
        <v>2.75</v>
      </c>
      <c r="H106" s="121">
        <v>11244</v>
      </c>
      <c r="I106" s="124">
        <v>11918</v>
      </c>
      <c r="J106" s="123">
        <f t="shared" si="14"/>
        <v>674</v>
      </c>
    </row>
    <row r="107" spans="1:10" ht="12.75">
      <c r="A107" s="118" t="s">
        <v>80</v>
      </c>
      <c r="B107" s="119">
        <v>1.5</v>
      </c>
      <c r="C107" s="119">
        <v>1.5</v>
      </c>
      <c r="D107" s="119">
        <f t="shared" si="12"/>
        <v>0</v>
      </c>
      <c r="E107" s="119">
        <v>1.5</v>
      </c>
      <c r="F107" s="119">
        <v>1.5</v>
      </c>
      <c r="G107" s="120">
        <f t="shared" si="13"/>
        <v>0</v>
      </c>
      <c r="H107" s="121">
        <v>18915</v>
      </c>
      <c r="I107" s="124">
        <v>19532</v>
      </c>
      <c r="J107" s="123">
        <f t="shared" si="14"/>
        <v>617</v>
      </c>
    </row>
    <row r="108" spans="1:10" ht="12.75">
      <c r="A108" s="118" t="s">
        <v>81</v>
      </c>
      <c r="B108" s="119">
        <v>14</v>
      </c>
      <c r="C108" s="119">
        <v>13.66</v>
      </c>
      <c r="D108" s="119">
        <f t="shared" si="12"/>
        <v>-0.33999999999999986</v>
      </c>
      <c r="E108" s="119">
        <v>14</v>
      </c>
      <c r="F108" s="119">
        <v>13</v>
      </c>
      <c r="G108" s="120">
        <f t="shared" si="13"/>
        <v>-1</v>
      </c>
      <c r="H108" s="121">
        <v>10422</v>
      </c>
      <c r="I108" s="124">
        <v>10784</v>
      </c>
      <c r="J108" s="123">
        <f t="shared" si="14"/>
        <v>362</v>
      </c>
    </row>
    <row r="109" spans="1:10" ht="13.5" thickBot="1">
      <c r="A109" s="125" t="s">
        <v>8</v>
      </c>
      <c r="B109" s="126">
        <v>39.33</v>
      </c>
      <c r="C109" s="126">
        <v>40.32</v>
      </c>
      <c r="D109" s="126">
        <f t="shared" si="12"/>
        <v>0.990000000000002</v>
      </c>
      <c r="E109" s="126">
        <v>38</v>
      </c>
      <c r="F109" s="126">
        <v>40.75</v>
      </c>
      <c r="G109" s="127">
        <f t="shared" si="13"/>
        <v>2.75</v>
      </c>
      <c r="H109" s="128">
        <v>14046</v>
      </c>
      <c r="I109" s="129">
        <v>14544</v>
      </c>
      <c r="J109" s="130">
        <f t="shared" si="14"/>
        <v>498</v>
      </c>
    </row>
    <row r="110" ht="13.5" thickBot="1"/>
    <row r="111" spans="1:16" ht="12.75">
      <c r="A111" s="394" t="s">
        <v>82</v>
      </c>
      <c r="B111" s="395"/>
      <c r="C111" s="396"/>
      <c r="D111" s="105"/>
      <c r="E111" s="394" t="s">
        <v>83</v>
      </c>
      <c r="F111" s="395"/>
      <c r="G111" s="396"/>
      <c r="H111"/>
      <c r="I111"/>
      <c r="J111"/>
      <c r="K111"/>
      <c r="L111"/>
      <c r="M111"/>
      <c r="N111"/>
      <c r="O111"/>
      <c r="P111"/>
    </row>
    <row r="112" spans="1:16" ht="13.5" thickBot="1">
      <c r="A112" s="106" t="s">
        <v>84</v>
      </c>
      <c r="B112" s="107" t="s">
        <v>85</v>
      </c>
      <c r="C112" s="175" t="s">
        <v>66</v>
      </c>
      <c r="D112" s="105"/>
      <c r="E112" s="106"/>
      <c r="F112" s="397" t="s">
        <v>86</v>
      </c>
      <c r="G112" s="398"/>
      <c r="H112"/>
      <c r="I112"/>
      <c r="J112"/>
      <c r="K112"/>
      <c r="L112"/>
      <c r="M112"/>
      <c r="N112"/>
      <c r="O112"/>
      <c r="P112"/>
    </row>
    <row r="113" spans="1:16" ht="12.75">
      <c r="A113" s="109">
        <v>2004</v>
      </c>
      <c r="B113" s="234">
        <v>41</v>
      </c>
      <c r="C113" s="235">
        <v>40.32</v>
      </c>
      <c r="D113" s="105"/>
      <c r="E113" s="109">
        <v>2004</v>
      </c>
      <c r="F113" s="399">
        <v>80</v>
      </c>
      <c r="G113" s="400"/>
      <c r="H113"/>
      <c r="I113"/>
      <c r="J113"/>
      <c r="K113"/>
      <c r="L113"/>
      <c r="M113"/>
      <c r="N113"/>
      <c r="O113"/>
      <c r="P113"/>
    </row>
    <row r="114" spans="1:16" ht="13.5" thickBot="1">
      <c r="A114" s="112">
        <v>2005</v>
      </c>
      <c r="B114" s="236">
        <v>41</v>
      </c>
      <c r="C114" s="267" t="s">
        <v>221</v>
      </c>
      <c r="D114" s="105"/>
      <c r="E114" s="112">
        <v>2005</v>
      </c>
      <c r="F114" s="385">
        <v>80</v>
      </c>
      <c r="G114" s="386"/>
      <c r="H114"/>
      <c r="I114"/>
      <c r="J114"/>
      <c r="K114"/>
      <c r="L114"/>
      <c r="M114"/>
      <c r="N114"/>
      <c r="O114"/>
      <c r="P114"/>
    </row>
  </sheetData>
  <mergeCells count="123">
    <mergeCell ref="L77:M77"/>
    <mergeCell ref="L78:M78"/>
    <mergeCell ref="L74:M75"/>
    <mergeCell ref="N74:N75"/>
    <mergeCell ref="O74:O75"/>
    <mergeCell ref="C75:C76"/>
    <mergeCell ref="D75:I75"/>
    <mergeCell ref="A74:A76"/>
    <mergeCell ref="B74:B76"/>
    <mergeCell ref="C74:I74"/>
    <mergeCell ref="J74:J76"/>
    <mergeCell ref="C69:D69"/>
    <mergeCell ref="F69:G69"/>
    <mergeCell ref="I69:K69"/>
    <mergeCell ref="F70:G70"/>
    <mergeCell ref="C67:D67"/>
    <mergeCell ref="F67:G67"/>
    <mergeCell ref="I67:K67"/>
    <mergeCell ref="C68:D68"/>
    <mergeCell ref="F68:G68"/>
    <mergeCell ref="I68:K68"/>
    <mergeCell ref="C65:D65"/>
    <mergeCell ref="F65:G65"/>
    <mergeCell ref="I65:K65"/>
    <mergeCell ref="C66:D66"/>
    <mergeCell ref="F66:G66"/>
    <mergeCell ref="I66:K66"/>
    <mergeCell ref="A63:E63"/>
    <mergeCell ref="F63:L63"/>
    <mergeCell ref="C64:D64"/>
    <mergeCell ref="F64:G64"/>
    <mergeCell ref="I64:K64"/>
    <mergeCell ref="F114:G114"/>
    <mergeCell ref="H80:H81"/>
    <mergeCell ref="A111:C111"/>
    <mergeCell ref="E111:G111"/>
    <mergeCell ref="F112:G112"/>
    <mergeCell ref="F113:G113"/>
    <mergeCell ref="A91:A92"/>
    <mergeCell ref="B91:B92"/>
    <mergeCell ref="C91:H91"/>
    <mergeCell ref="A80:A81"/>
    <mergeCell ref="J91:L91"/>
    <mergeCell ref="A97:A98"/>
    <mergeCell ref="B97:D97"/>
    <mergeCell ref="E97:G97"/>
    <mergeCell ref="H97:J97"/>
    <mergeCell ref="I80:L80"/>
    <mergeCell ref="A59:B59"/>
    <mergeCell ref="D59:F59"/>
    <mergeCell ref="H59:K59"/>
    <mergeCell ref="A60:B60"/>
    <mergeCell ref="D60:F60"/>
    <mergeCell ref="H60:K60"/>
    <mergeCell ref="B80:B81"/>
    <mergeCell ref="C80:F80"/>
    <mergeCell ref="G80:G81"/>
    <mergeCell ref="A57:B57"/>
    <mergeCell ref="D57:F57"/>
    <mergeCell ref="H57:K57"/>
    <mergeCell ref="A58:B58"/>
    <mergeCell ref="D58:F58"/>
    <mergeCell ref="H58:K58"/>
    <mergeCell ref="A55:B55"/>
    <mergeCell ref="D55:F55"/>
    <mergeCell ref="H55:K55"/>
    <mergeCell ref="A56:B56"/>
    <mergeCell ref="D56:F56"/>
    <mergeCell ref="H56:K56"/>
    <mergeCell ref="A53:B53"/>
    <mergeCell ref="D53:F53"/>
    <mergeCell ref="H53:K53"/>
    <mergeCell ref="A54:B54"/>
    <mergeCell ref="D54:F54"/>
    <mergeCell ref="H54:K54"/>
    <mergeCell ref="L50:L51"/>
    <mergeCell ref="A52:B52"/>
    <mergeCell ref="D52:F52"/>
    <mergeCell ref="H52:K52"/>
    <mergeCell ref="A48:B48"/>
    <mergeCell ref="D48:F48"/>
    <mergeCell ref="H48:K48"/>
    <mergeCell ref="A50:B51"/>
    <mergeCell ref="C50:C51"/>
    <mergeCell ref="D50:F51"/>
    <mergeCell ref="G50:G51"/>
    <mergeCell ref="H50:K51"/>
    <mergeCell ref="A46:B46"/>
    <mergeCell ref="D46:F46"/>
    <mergeCell ref="H46:K46"/>
    <mergeCell ref="A47:B47"/>
    <mergeCell ref="D47:F47"/>
    <mergeCell ref="H47:K47"/>
    <mergeCell ref="A44:B44"/>
    <mergeCell ref="D44:F44"/>
    <mergeCell ref="H44:K44"/>
    <mergeCell ref="A45:B45"/>
    <mergeCell ref="D45:F45"/>
    <mergeCell ref="H45:K45"/>
    <mergeCell ref="A42:B42"/>
    <mergeCell ref="D42:F42"/>
    <mergeCell ref="H42:K42"/>
    <mergeCell ref="A43:B43"/>
    <mergeCell ref="D43:F43"/>
    <mergeCell ref="H43:K43"/>
    <mergeCell ref="H39:K40"/>
    <mergeCell ref="L39:L40"/>
    <mergeCell ref="A41:B41"/>
    <mergeCell ref="D41:F41"/>
    <mergeCell ref="H41:K41"/>
    <mergeCell ref="A39:B40"/>
    <mergeCell ref="C39:C40"/>
    <mergeCell ref="D39:F40"/>
    <mergeCell ref="G39:G40"/>
    <mergeCell ref="B36:D36"/>
    <mergeCell ref="E36:G36"/>
    <mergeCell ref="J36:L36"/>
    <mergeCell ref="B37:D37"/>
    <mergeCell ref="E37:G37"/>
    <mergeCell ref="A3:A6"/>
    <mergeCell ref="B3:N3"/>
    <mergeCell ref="H4:I4"/>
    <mergeCell ref="M4:N4"/>
  </mergeCells>
  <printOptions horizontalCentered="1"/>
  <pageMargins left="0.15748031496062992" right="0.15748031496062992" top="0.5905511811023623" bottom="0.15748031496062992" header="0.35433070866141736" footer="0.15748031496062992"/>
  <pageSetup horizontalDpi="600" verticalDpi="600" orientation="portrait" paperSize="9" scale="64" r:id="rId1"/>
  <headerFooter alignWithMargins="0">
    <oddFooter>&amp;C&amp;P</oddFooter>
  </headerFooter>
  <rowBreaks count="1" manualBreakCount="1">
    <brk id="73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C113"/>
  <sheetViews>
    <sheetView view="pageBreakPreview" zoomScale="75" zoomScaleSheetLayoutView="75" workbookViewId="0" topLeftCell="A106">
      <selection activeCell="M2" sqref="M2"/>
    </sheetView>
  </sheetViews>
  <sheetFormatPr defaultColWidth="9.00390625" defaultRowHeight="12.75"/>
  <cols>
    <col min="1" max="1" width="28.125" style="10" customWidth="1"/>
    <col min="2" max="6" width="9.75390625" style="11" customWidth="1"/>
    <col min="7" max="7" width="11.00390625" style="11" customWidth="1"/>
    <col min="8" max="8" width="8.125" style="11" customWidth="1"/>
    <col min="9" max="9" width="8.875" style="10" customWidth="1"/>
    <col min="10" max="16" width="9.125" style="10" customWidth="1"/>
  </cols>
  <sheetData>
    <row r="1" spans="12:14" ht="15.75">
      <c r="L1" s="12"/>
      <c r="N1" s="13"/>
    </row>
    <row r="2" spans="1:14" ht="16.5" thickBot="1">
      <c r="A2" s="14"/>
      <c r="B2" s="15"/>
      <c r="C2" s="15"/>
      <c r="D2" s="15"/>
      <c r="E2" s="15"/>
      <c r="F2" s="15"/>
      <c r="G2" s="15"/>
      <c r="H2" s="15"/>
      <c r="L2" s="12"/>
      <c r="N2" s="13"/>
    </row>
    <row r="3" spans="1:14" ht="24" customHeight="1" thickBot="1">
      <c r="A3" s="282" t="s">
        <v>0</v>
      </c>
      <c r="B3" s="279" t="s">
        <v>377</v>
      </c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8"/>
    </row>
    <row r="4" spans="1:14" ht="12.75">
      <c r="A4" s="281"/>
      <c r="B4" s="16" t="s">
        <v>1</v>
      </c>
      <c r="C4" s="17"/>
      <c r="D4" s="18"/>
      <c r="E4" s="16" t="s">
        <v>2</v>
      </c>
      <c r="F4" s="17"/>
      <c r="G4" s="18"/>
      <c r="H4" s="298" t="s">
        <v>3</v>
      </c>
      <c r="I4" s="299"/>
      <c r="J4" s="17" t="s">
        <v>4</v>
      </c>
      <c r="K4" s="19"/>
      <c r="L4" s="18"/>
      <c r="M4" s="298" t="s">
        <v>5</v>
      </c>
      <c r="N4" s="300"/>
    </row>
    <row r="5" spans="1:14" ht="12.75">
      <c r="A5" s="281"/>
      <c r="B5" s="20" t="s">
        <v>6</v>
      </c>
      <c r="C5" s="21" t="s">
        <v>7</v>
      </c>
      <c r="D5" s="22" t="s">
        <v>8</v>
      </c>
      <c r="E5" s="20" t="s">
        <v>6</v>
      </c>
      <c r="F5" s="21" t="s">
        <v>7</v>
      </c>
      <c r="G5" s="22" t="s">
        <v>8</v>
      </c>
      <c r="H5" s="23" t="s">
        <v>8</v>
      </c>
      <c r="I5" s="23" t="s">
        <v>9</v>
      </c>
      <c r="J5" s="24" t="s">
        <v>6</v>
      </c>
      <c r="K5" s="21" t="s">
        <v>7</v>
      </c>
      <c r="L5" s="22" t="s">
        <v>8</v>
      </c>
      <c r="M5" s="23" t="s">
        <v>8</v>
      </c>
      <c r="N5" s="22" t="s">
        <v>9</v>
      </c>
    </row>
    <row r="6" spans="1:14" ht="13.5" thickBot="1">
      <c r="A6" s="278"/>
      <c r="B6" s="25" t="s">
        <v>10</v>
      </c>
      <c r="C6" s="26" t="s">
        <v>10</v>
      </c>
      <c r="D6" s="27"/>
      <c r="E6" s="25" t="s">
        <v>10</v>
      </c>
      <c r="F6" s="26" t="s">
        <v>10</v>
      </c>
      <c r="G6" s="27"/>
      <c r="H6" s="28" t="s">
        <v>11</v>
      </c>
      <c r="I6" s="29" t="s">
        <v>12</v>
      </c>
      <c r="J6" s="30" t="s">
        <v>10</v>
      </c>
      <c r="K6" s="26" t="s">
        <v>10</v>
      </c>
      <c r="L6" s="27"/>
      <c r="M6" s="28" t="s">
        <v>11</v>
      </c>
      <c r="N6" s="27" t="s">
        <v>12</v>
      </c>
    </row>
    <row r="7" spans="1:14" ht="13.5" customHeight="1" thickTop="1">
      <c r="A7" s="31" t="s">
        <v>13</v>
      </c>
      <c r="B7" s="32"/>
      <c r="C7" s="33"/>
      <c r="D7" s="34"/>
      <c r="E7" s="32"/>
      <c r="F7" s="33"/>
      <c r="G7" s="34"/>
      <c r="H7" s="35"/>
      <c r="I7" s="36"/>
      <c r="J7" s="37"/>
      <c r="K7" s="33"/>
      <c r="L7" s="38"/>
      <c r="M7" s="35"/>
      <c r="N7" s="39"/>
    </row>
    <row r="8" spans="1:14" ht="13.5" customHeight="1">
      <c r="A8" s="40" t="s">
        <v>14</v>
      </c>
      <c r="B8" s="41">
        <v>4419</v>
      </c>
      <c r="C8" s="42"/>
      <c r="D8" s="43">
        <f>SUM(B8:C8)</f>
        <v>4419</v>
      </c>
      <c r="E8" s="41">
        <v>4516</v>
      </c>
      <c r="F8" s="42"/>
      <c r="G8" s="43">
        <f>SUM(E8:F8)</f>
        <v>4516</v>
      </c>
      <c r="H8" s="44">
        <f>+G8-D8</f>
        <v>97</v>
      </c>
      <c r="I8" s="45">
        <f>+G8/D8</f>
        <v>1.0219506675718488</v>
      </c>
      <c r="J8" s="46">
        <v>4700</v>
      </c>
      <c r="K8" s="42"/>
      <c r="L8" s="47">
        <f>SUM(J8:K8)</f>
        <v>4700</v>
      </c>
      <c r="M8" s="44">
        <f>+L8-G8</f>
        <v>184</v>
      </c>
      <c r="N8" s="48">
        <f>+L8/G8</f>
        <v>1.0407440212577501</v>
      </c>
    </row>
    <row r="9" spans="1:14" ht="13.5" customHeight="1">
      <c r="A9" s="40" t="s">
        <v>15</v>
      </c>
      <c r="B9" s="41"/>
      <c r="C9" s="42"/>
      <c r="D9" s="43">
        <f aca="true" t="shared" si="0" ref="D9:D15">SUM(B9:C9)</f>
        <v>0</v>
      </c>
      <c r="E9" s="41"/>
      <c r="F9" s="42"/>
      <c r="G9" s="43">
        <f aca="true" t="shared" si="1" ref="G9:G15">SUM(E9:F9)</f>
        <v>0</v>
      </c>
      <c r="H9" s="44">
        <f aca="true" t="shared" si="2" ref="H9:H35">+G9-D9</f>
        <v>0</v>
      </c>
      <c r="I9" s="45"/>
      <c r="J9" s="46"/>
      <c r="K9" s="42"/>
      <c r="L9" s="47">
        <f aca="true" t="shared" si="3" ref="L9:L15">SUM(J9:K9)</f>
        <v>0</v>
      </c>
      <c r="M9" s="44">
        <f aca="true" t="shared" si="4" ref="M9:M35">+L9-G9</f>
        <v>0</v>
      </c>
      <c r="N9" s="48"/>
    </row>
    <row r="10" spans="1:14" ht="13.5" customHeight="1">
      <c r="A10" s="40" t="s">
        <v>16</v>
      </c>
      <c r="B10" s="41"/>
      <c r="C10" s="42"/>
      <c r="D10" s="43">
        <f t="shared" si="0"/>
        <v>0</v>
      </c>
      <c r="E10" s="41"/>
      <c r="F10" s="42"/>
      <c r="G10" s="43">
        <f t="shared" si="1"/>
        <v>0</v>
      </c>
      <c r="H10" s="44">
        <f t="shared" si="2"/>
        <v>0</v>
      </c>
      <c r="I10" s="45"/>
      <c r="J10" s="46"/>
      <c r="K10" s="42"/>
      <c r="L10" s="47">
        <f t="shared" si="3"/>
        <v>0</v>
      </c>
      <c r="M10" s="44">
        <f t="shared" si="4"/>
        <v>0</v>
      </c>
      <c r="N10" s="48"/>
    </row>
    <row r="11" spans="1:14" ht="13.5" customHeight="1">
      <c r="A11" s="40" t="s">
        <v>17</v>
      </c>
      <c r="B11" s="41">
        <v>112</v>
      </c>
      <c r="C11" s="42"/>
      <c r="D11" s="43">
        <f t="shared" si="0"/>
        <v>112</v>
      </c>
      <c r="E11" s="41">
        <v>19</v>
      </c>
      <c r="F11" s="42"/>
      <c r="G11" s="43">
        <f t="shared" si="1"/>
        <v>19</v>
      </c>
      <c r="H11" s="44">
        <f t="shared" si="2"/>
        <v>-93</v>
      </c>
      <c r="I11" s="45">
        <f aca="true" t="shared" si="5" ref="I11:I35">+G11/D11</f>
        <v>0.16964285714285715</v>
      </c>
      <c r="J11" s="46">
        <v>11</v>
      </c>
      <c r="K11" s="42"/>
      <c r="L11" s="47">
        <f t="shared" si="3"/>
        <v>11</v>
      </c>
      <c r="M11" s="44">
        <f t="shared" si="4"/>
        <v>-8</v>
      </c>
      <c r="N11" s="48">
        <f aca="true" t="shared" si="6" ref="N11:N35">+L11/G11</f>
        <v>0.5789473684210527</v>
      </c>
    </row>
    <row r="12" spans="1:14" ht="13.5" customHeight="1">
      <c r="A12" s="49" t="s">
        <v>18</v>
      </c>
      <c r="B12" s="41">
        <v>101</v>
      </c>
      <c r="C12" s="42"/>
      <c r="D12" s="43">
        <f t="shared" si="0"/>
        <v>101</v>
      </c>
      <c r="E12" s="41">
        <v>8</v>
      </c>
      <c r="F12" s="42"/>
      <c r="G12" s="43">
        <f t="shared" si="1"/>
        <v>8</v>
      </c>
      <c r="H12" s="44">
        <f t="shared" si="2"/>
        <v>-93</v>
      </c>
      <c r="I12" s="45">
        <f t="shared" si="5"/>
        <v>0.07920792079207921</v>
      </c>
      <c r="J12" s="46"/>
      <c r="K12" s="42"/>
      <c r="L12" s="47">
        <f t="shared" si="3"/>
        <v>0</v>
      </c>
      <c r="M12" s="44">
        <f t="shared" si="4"/>
        <v>-8</v>
      </c>
      <c r="N12" s="48"/>
    </row>
    <row r="13" spans="1:14" ht="13.5" customHeight="1">
      <c r="A13" s="49" t="s">
        <v>19</v>
      </c>
      <c r="B13" s="41"/>
      <c r="C13" s="42"/>
      <c r="D13" s="43">
        <f t="shared" si="0"/>
        <v>0</v>
      </c>
      <c r="E13" s="41"/>
      <c r="F13" s="42"/>
      <c r="G13" s="43">
        <f t="shared" si="1"/>
        <v>0</v>
      </c>
      <c r="H13" s="44">
        <f t="shared" si="2"/>
        <v>0</v>
      </c>
      <c r="I13" s="45"/>
      <c r="J13" s="46"/>
      <c r="K13" s="42"/>
      <c r="L13" s="47">
        <f t="shared" si="3"/>
        <v>0</v>
      </c>
      <c r="M13" s="44">
        <f t="shared" si="4"/>
        <v>0</v>
      </c>
      <c r="N13" s="48"/>
    </row>
    <row r="14" spans="1:14" ht="23.25" customHeight="1">
      <c r="A14" s="49" t="s">
        <v>20</v>
      </c>
      <c r="B14" s="41"/>
      <c r="C14" s="42"/>
      <c r="D14" s="43">
        <f t="shared" si="0"/>
        <v>0</v>
      </c>
      <c r="E14" s="41"/>
      <c r="F14" s="42"/>
      <c r="G14" s="43">
        <f t="shared" si="1"/>
        <v>0</v>
      </c>
      <c r="H14" s="44">
        <f t="shared" si="2"/>
        <v>0</v>
      </c>
      <c r="I14" s="45"/>
      <c r="J14" s="46"/>
      <c r="K14" s="42"/>
      <c r="L14" s="47">
        <f t="shared" si="3"/>
        <v>0</v>
      </c>
      <c r="M14" s="44">
        <f t="shared" si="4"/>
        <v>0</v>
      </c>
      <c r="N14" s="48"/>
    </row>
    <row r="15" spans="1:14" ht="13.5" customHeight="1" thickBot="1">
      <c r="A15" s="50" t="s">
        <v>21</v>
      </c>
      <c r="B15" s="51">
        <v>8204</v>
      </c>
      <c r="C15" s="52"/>
      <c r="D15" s="43">
        <f t="shared" si="0"/>
        <v>8204</v>
      </c>
      <c r="E15" s="51">
        <v>8219</v>
      </c>
      <c r="F15" s="52"/>
      <c r="G15" s="43">
        <f t="shared" si="1"/>
        <v>8219</v>
      </c>
      <c r="H15" s="53">
        <f t="shared" si="2"/>
        <v>15</v>
      </c>
      <c r="I15" s="54">
        <f t="shared" si="5"/>
        <v>1.0018283764017553</v>
      </c>
      <c r="J15" s="55">
        <v>8402</v>
      </c>
      <c r="K15" s="52"/>
      <c r="L15" s="47">
        <f t="shared" si="3"/>
        <v>8402</v>
      </c>
      <c r="M15" s="53">
        <f t="shared" si="4"/>
        <v>183</v>
      </c>
      <c r="N15" s="56">
        <f t="shared" si="6"/>
        <v>1.0222654824187858</v>
      </c>
    </row>
    <row r="16" spans="1:14" ht="13.5" customHeight="1" thickBot="1">
      <c r="A16" s="57" t="s">
        <v>22</v>
      </c>
      <c r="B16" s="58">
        <f aca="true" t="shared" si="7" ref="B16:G16">SUM(B7+B8+B9+B10+B11+B13+B15)</f>
        <v>12735</v>
      </c>
      <c r="C16" s="59">
        <f t="shared" si="7"/>
        <v>0</v>
      </c>
      <c r="D16" s="60">
        <f t="shared" si="7"/>
        <v>12735</v>
      </c>
      <c r="E16" s="58">
        <f t="shared" si="7"/>
        <v>12754</v>
      </c>
      <c r="F16" s="59">
        <f t="shared" si="7"/>
        <v>0</v>
      </c>
      <c r="G16" s="60">
        <f t="shared" si="7"/>
        <v>12754</v>
      </c>
      <c r="H16" s="61">
        <f t="shared" si="2"/>
        <v>19</v>
      </c>
      <c r="I16" s="62">
        <f t="shared" si="5"/>
        <v>1.001491951315273</v>
      </c>
      <c r="J16" s="63">
        <f>SUM(J7+J8+J9+J10+J11+J13+J15)</f>
        <v>13113</v>
      </c>
      <c r="K16" s="59">
        <f>SUM(K7+K8+K9+K10+K11+K13+K15)</f>
        <v>0</v>
      </c>
      <c r="L16" s="60">
        <f>SUM(L7+L8+L9+L10+L11+L13+L15)</f>
        <v>13113</v>
      </c>
      <c r="M16" s="61">
        <f t="shared" si="4"/>
        <v>359</v>
      </c>
      <c r="N16" s="64">
        <f t="shared" si="6"/>
        <v>1.0281480319899639</v>
      </c>
    </row>
    <row r="17" spans="1:14" ht="13.5" customHeight="1">
      <c r="A17" s="65" t="s">
        <v>23</v>
      </c>
      <c r="B17" s="32">
        <v>2233</v>
      </c>
      <c r="C17" s="33"/>
      <c r="D17" s="43">
        <f aca="true" t="shared" si="8" ref="D17:D34">SUM(B17:C17)</f>
        <v>2233</v>
      </c>
      <c r="E17" s="32">
        <v>2677</v>
      </c>
      <c r="F17" s="33"/>
      <c r="G17" s="34">
        <f>SUM(E17:F17)</f>
        <v>2677</v>
      </c>
      <c r="H17" s="35">
        <f t="shared" si="2"/>
        <v>444</v>
      </c>
      <c r="I17" s="66">
        <f t="shared" si="5"/>
        <v>1.1988356471115091</v>
      </c>
      <c r="J17" s="37">
        <v>2622</v>
      </c>
      <c r="K17" s="33"/>
      <c r="L17" s="38">
        <f>SUM(J17:K17)</f>
        <v>2622</v>
      </c>
      <c r="M17" s="35">
        <f t="shared" si="4"/>
        <v>-55</v>
      </c>
      <c r="N17" s="67">
        <f t="shared" si="6"/>
        <v>0.979454613373179</v>
      </c>
    </row>
    <row r="18" spans="1:14" ht="21" customHeight="1">
      <c r="A18" s="49" t="s">
        <v>24</v>
      </c>
      <c r="B18" s="32">
        <v>155</v>
      </c>
      <c r="C18" s="33"/>
      <c r="D18" s="43">
        <f t="shared" si="8"/>
        <v>155</v>
      </c>
      <c r="E18" s="32">
        <v>249</v>
      </c>
      <c r="F18" s="33"/>
      <c r="G18" s="34">
        <f aca="true" t="shared" si="9" ref="G18:G34">SUM(E18:F18)</f>
        <v>249</v>
      </c>
      <c r="H18" s="44">
        <f t="shared" si="2"/>
        <v>94</v>
      </c>
      <c r="I18" s="45">
        <f t="shared" si="5"/>
        <v>1.6064516129032258</v>
      </c>
      <c r="J18" s="37">
        <v>200</v>
      </c>
      <c r="K18" s="33"/>
      <c r="L18" s="38">
        <f aca="true" t="shared" si="10" ref="L18:L34">SUM(J18:K18)</f>
        <v>200</v>
      </c>
      <c r="M18" s="44">
        <f t="shared" si="4"/>
        <v>-49</v>
      </c>
      <c r="N18" s="48">
        <f t="shared" si="6"/>
        <v>0.8032128514056225</v>
      </c>
    </row>
    <row r="19" spans="1:14" ht="13.5" customHeight="1">
      <c r="A19" s="40" t="s">
        <v>25</v>
      </c>
      <c r="B19" s="41">
        <v>458</v>
      </c>
      <c r="C19" s="42"/>
      <c r="D19" s="43">
        <f t="shared" si="8"/>
        <v>458</v>
      </c>
      <c r="E19" s="41">
        <v>474</v>
      </c>
      <c r="F19" s="42"/>
      <c r="G19" s="34">
        <f t="shared" si="9"/>
        <v>474</v>
      </c>
      <c r="H19" s="44">
        <f t="shared" si="2"/>
        <v>16</v>
      </c>
      <c r="I19" s="45">
        <f t="shared" si="5"/>
        <v>1.034934497816594</v>
      </c>
      <c r="J19" s="46">
        <v>475</v>
      </c>
      <c r="K19" s="42"/>
      <c r="L19" s="38">
        <f t="shared" si="10"/>
        <v>475</v>
      </c>
      <c r="M19" s="44">
        <f t="shared" si="4"/>
        <v>1</v>
      </c>
      <c r="N19" s="48">
        <f t="shared" si="6"/>
        <v>1.0021097046413503</v>
      </c>
    </row>
    <row r="20" spans="1:14" ht="13.5" customHeight="1">
      <c r="A20" s="49" t="s">
        <v>26</v>
      </c>
      <c r="B20" s="41"/>
      <c r="C20" s="42"/>
      <c r="D20" s="43">
        <f t="shared" si="8"/>
        <v>0</v>
      </c>
      <c r="E20" s="41"/>
      <c r="F20" s="42"/>
      <c r="G20" s="34">
        <f t="shared" si="9"/>
        <v>0</v>
      </c>
      <c r="H20" s="44">
        <f t="shared" si="2"/>
        <v>0</v>
      </c>
      <c r="I20" s="45"/>
      <c r="J20" s="46"/>
      <c r="K20" s="42"/>
      <c r="L20" s="38">
        <f t="shared" si="10"/>
        <v>0</v>
      </c>
      <c r="M20" s="44">
        <f t="shared" si="4"/>
        <v>0</v>
      </c>
      <c r="N20" s="48"/>
    </row>
    <row r="21" spans="1:14" ht="13.5" customHeight="1">
      <c r="A21" s="40" t="s">
        <v>27</v>
      </c>
      <c r="B21" s="41"/>
      <c r="C21" s="42"/>
      <c r="D21" s="43">
        <f t="shared" si="8"/>
        <v>0</v>
      </c>
      <c r="E21" s="41"/>
      <c r="F21" s="42"/>
      <c r="G21" s="34">
        <f t="shared" si="9"/>
        <v>0</v>
      </c>
      <c r="H21" s="44">
        <f t="shared" si="2"/>
        <v>0</v>
      </c>
      <c r="I21" s="45"/>
      <c r="J21" s="46"/>
      <c r="K21" s="42"/>
      <c r="L21" s="38">
        <f t="shared" si="10"/>
        <v>0</v>
      </c>
      <c r="M21" s="44">
        <f t="shared" si="4"/>
        <v>0</v>
      </c>
      <c r="N21" s="48"/>
    </row>
    <row r="22" spans="1:14" ht="13.5" customHeight="1">
      <c r="A22" s="40" t="s">
        <v>28</v>
      </c>
      <c r="B22" s="46">
        <v>916</v>
      </c>
      <c r="C22" s="42"/>
      <c r="D22" s="43">
        <f t="shared" si="8"/>
        <v>916</v>
      </c>
      <c r="E22" s="46">
        <v>794</v>
      </c>
      <c r="F22" s="42"/>
      <c r="G22" s="34">
        <f t="shared" si="9"/>
        <v>794</v>
      </c>
      <c r="H22" s="44">
        <f t="shared" si="2"/>
        <v>-122</v>
      </c>
      <c r="I22" s="45">
        <f t="shared" si="5"/>
        <v>0.8668122270742358</v>
      </c>
      <c r="J22" s="46">
        <v>800</v>
      </c>
      <c r="K22" s="42"/>
      <c r="L22" s="38">
        <f t="shared" si="10"/>
        <v>800</v>
      </c>
      <c r="M22" s="44">
        <f t="shared" si="4"/>
        <v>6</v>
      </c>
      <c r="N22" s="48">
        <f t="shared" si="6"/>
        <v>1.0075566750629723</v>
      </c>
    </row>
    <row r="23" spans="1:14" ht="13.5" customHeight="1">
      <c r="A23" s="49" t="s">
        <v>29</v>
      </c>
      <c r="B23" s="41">
        <v>614</v>
      </c>
      <c r="C23" s="42"/>
      <c r="D23" s="43">
        <f t="shared" si="8"/>
        <v>614</v>
      </c>
      <c r="E23" s="41">
        <v>141</v>
      </c>
      <c r="F23" s="42"/>
      <c r="G23" s="34">
        <f t="shared" si="9"/>
        <v>141</v>
      </c>
      <c r="H23" s="44">
        <f t="shared" si="2"/>
        <v>-473</v>
      </c>
      <c r="I23" s="45">
        <f t="shared" si="5"/>
        <v>0.2296416938110749</v>
      </c>
      <c r="J23" s="68">
        <v>150</v>
      </c>
      <c r="K23" s="42"/>
      <c r="L23" s="38">
        <f t="shared" si="10"/>
        <v>150</v>
      </c>
      <c r="M23" s="44">
        <f t="shared" si="4"/>
        <v>9</v>
      </c>
      <c r="N23" s="48">
        <f t="shared" si="6"/>
        <v>1.0638297872340425</v>
      </c>
    </row>
    <row r="24" spans="1:14" ht="13.5" customHeight="1">
      <c r="A24" s="40" t="s">
        <v>30</v>
      </c>
      <c r="B24" s="41">
        <v>302</v>
      </c>
      <c r="C24" s="42"/>
      <c r="D24" s="43">
        <f t="shared" si="8"/>
        <v>302</v>
      </c>
      <c r="E24" s="41">
        <v>649</v>
      </c>
      <c r="F24" s="42"/>
      <c r="G24" s="34">
        <f t="shared" si="9"/>
        <v>649</v>
      </c>
      <c r="H24" s="44">
        <f t="shared" si="2"/>
        <v>347</v>
      </c>
      <c r="I24" s="45">
        <f t="shared" si="5"/>
        <v>2.1490066225165565</v>
      </c>
      <c r="J24" s="68">
        <v>650</v>
      </c>
      <c r="K24" s="42"/>
      <c r="L24" s="38">
        <f t="shared" si="10"/>
        <v>650</v>
      </c>
      <c r="M24" s="44">
        <f t="shared" si="4"/>
        <v>1</v>
      </c>
      <c r="N24" s="48">
        <f t="shared" si="6"/>
        <v>1.0015408320493067</v>
      </c>
    </row>
    <row r="25" spans="1:14" ht="13.5" customHeight="1">
      <c r="A25" s="69" t="s">
        <v>31</v>
      </c>
      <c r="B25" s="46">
        <v>8938</v>
      </c>
      <c r="C25" s="42"/>
      <c r="D25" s="43">
        <f t="shared" si="8"/>
        <v>8938</v>
      </c>
      <c r="E25" s="46">
        <v>8557</v>
      </c>
      <c r="F25" s="42"/>
      <c r="G25" s="34">
        <f t="shared" si="9"/>
        <v>8557</v>
      </c>
      <c r="H25" s="44">
        <f t="shared" si="2"/>
        <v>-381</v>
      </c>
      <c r="I25" s="45">
        <f t="shared" si="5"/>
        <v>0.9573730140971134</v>
      </c>
      <c r="J25" s="46">
        <v>8936</v>
      </c>
      <c r="K25" s="42"/>
      <c r="L25" s="38">
        <f t="shared" si="10"/>
        <v>8936</v>
      </c>
      <c r="M25" s="44">
        <f t="shared" si="4"/>
        <v>379</v>
      </c>
      <c r="N25" s="48">
        <f t="shared" si="6"/>
        <v>1.0442912235596589</v>
      </c>
    </row>
    <row r="26" spans="1:14" ht="13.5" customHeight="1">
      <c r="A26" s="49" t="s">
        <v>32</v>
      </c>
      <c r="B26" s="41">
        <v>6542</v>
      </c>
      <c r="C26" s="42"/>
      <c r="D26" s="43">
        <f t="shared" si="8"/>
        <v>6542</v>
      </c>
      <c r="E26" s="41">
        <v>6259</v>
      </c>
      <c r="F26" s="42"/>
      <c r="G26" s="34">
        <f t="shared" si="9"/>
        <v>6259</v>
      </c>
      <c r="H26" s="44">
        <f t="shared" si="2"/>
        <v>-283</v>
      </c>
      <c r="I26" s="45">
        <f t="shared" si="5"/>
        <v>0.9567410577804952</v>
      </c>
      <c r="J26" s="68">
        <v>6523</v>
      </c>
      <c r="K26" s="70"/>
      <c r="L26" s="38">
        <f t="shared" si="10"/>
        <v>6523</v>
      </c>
      <c r="M26" s="44">
        <f t="shared" si="4"/>
        <v>264</v>
      </c>
      <c r="N26" s="48">
        <f t="shared" si="6"/>
        <v>1.0421792618629173</v>
      </c>
    </row>
    <row r="27" spans="1:14" ht="13.5" customHeight="1">
      <c r="A27" s="69" t="s">
        <v>33</v>
      </c>
      <c r="B27" s="41">
        <v>6519</v>
      </c>
      <c r="C27" s="42"/>
      <c r="D27" s="43">
        <f t="shared" si="8"/>
        <v>6519</v>
      </c>
      <c r="E27" s="41">
        <v>6246</v>
      </c>
      <c r="F27" s="42"/>
      <c r="G27" s="34">
        <f t="shared" si="9"/>
        <v>6246</v>
      </c>
      <c r="H27" s="44">
        <f t="shared" si="2"/>
        <v>-273</v>
      </c>
      <c r="I27" s="45">
        <f t="shared" si="5"/>
        <v>0.9581224114127934</v>
      </c>
      <c r="J27" s="46">
        <v>6513</v>
      </c>
      <c r="K27" s="42"/>
      <c r="L27" s="38">
        <f t="shared" si="10"/>
        <v>6513</v>
      </c>
      <c r="M27" s="44">
        <f t="shared" si="4"/>
        <v>267</v>
      </c>
      <c r="N27" s="48">
        <f t="shared" si="6"/>
        <v>1.0427473583093179</v>
      </c>
    </row>
    <row r="28" spans="1:14" ht="13.5" customHeight="1">
      <c r="A28" s="49" t="s">
        <v>34</v>
      </c>
      <c r="B28" s="41">
        <v>23</v>
      </c>
      <c r="C28" s="42"/>
      <c r="D28" s="43">
        <f t="shared" si="8"/>
        <v>23</v>
      </c>
      <c r="E28" s="41">
        <v>13</v>
      </c>
      <c r="F28" s="42"/>
      <c r="G28" s="34">
        <f t="shared" si="9"/>
        <v>13</v>
      </c>
      <c r="H28" s="44">
        <f t="shared" si="2"/>
        <v>-10</v>
      </c>
      <c r="I28" s="45">
        <f t="shared" si="5"/>
        <v>0.5652173913043478</v>
      </c>
      <c r="J28" s="46">
        <v>10</v>
      </c>
      <c r="K28" s="42"/>
      <c r="L28" s="38">
        <f t="shared" si="10"/>
        <v>10</v>
      </c>
      <c r="M28" s="44">
        <f t="shared" si="4"/>
        <v>-3</v>
      </c>
      <c r="N28" s="48">
        <f t="shared" si="6"/>
        <v>0.7692307692307693</v>
      </c>
    </row>
    <row r="29" spans="1:14" ht="13.5" customHeight="1">
      <c r="A29" s="49" t="s">
        <v>35</v>
      </c>
      <c r="B29" s="41">
        <v>2396</v>
      </c>
      <c r="C29" s="42"/>
      <c r="D29" s="43">
        <f t="shared" si="8"/>
        <v>2396</v>
      </c>
      <c r="E29" s="41">
        <v>2298</v>
      </c>
      <c r="F29" s="42"/>
      <c r="G29" s="34">
        <f t="shared" si="9"/>
        <v>2298</v>
      </c>
      <c r="H29" s="44">
        <f t="shared" si="2"/>
        <v>-98</v>
      </c>
      <c r="I29" s="45">
        <f t="shared" si="5"/>
        <v>0.9590984974958264</v>
      </c>
      <c r="J29" s="46">
        <v>2413</v>
      </c>
      <c r="K29" s="42"/>
      <c r="L29" s="38">
        <f t="shared" si="10"/>
        <v>2413</v>
      </c>
      <c r="M29" s="44">
        <f t="shared" si="4"/>
        <v>115</v>
      </c>
      <c r="N29" s="48">
        <f t="shared" si="6"/>
        <v>1.0500435161009574</v>
      </c>
    </row>
    <row r="30" spans="1:14" ht="13.5" customHeight="1">
      <c r="A30" s="69" t="s">
        <v>36</v>
      </c>
      <c r="B30" s="41">
        <v>8</v>
      </c>
      <c r="C30" s="42"/>
      <c r="D30" s="43">
        <f t="shared" si="8"/>
        <v>8</v>
      </c>
      <c r="E30" s="41">
        <v>36</v>
      </c>
      <c r="F30" s="42"/>
      <c r="G30" s="34">
        <f t="shared" si="9"/>
        <v>36</v>
      </c>
      <c r="H30" s="44">
        <f t="shared" si="2"/>
        <v>28</v>
      </c>
      <c r="I30" s="45">
        <f t="shared" si="5"/>
        <v>4.5</v>
      </c>
      <c r="J30" s="46">
        <v>10</v>
      </c>
      <c r="K30" s="42"/>
      <c r="L30" s="38">
        <f t="shared" si="10"/>
        <v>10</v>
      </c>
      <c r="M30" s="44">
        <f t="shared" si="4"/>
        <v>-26</v>
      </c>
      <c r="N30" s="48">
        <f t="shared" si="6"/>
        <v>0.2777777777777778</v>
      </c>
    </row>
    <row r="31" spans="1:14" ht="13.5" customHeight="1">
      <c r="A31" s="69" t="s">
        <v>37</v>
      </c>
      <c r="B31" s="41">
        <v>104</v>
      </c>
      <c r="C31" s="42"/>
      <c r="D31" s="43">
        <f t="shared" si="8"/>
        <v>104</v>
      </c>
      <c r="E31" s="41">
        <v>108</v>
      </c>
      <c r="F31" s="42"/>
      <c r="G31" s="34">
        <f t="shared" si="9"/>
        <v>108</v>
      </c>
      <c r="H31" s="44">
        <f t="shared" si="2"/>
        <v>4</v>
      </c>
      <c r="I31" s="45">
        <f t="shared" si="5"/>
        <v>1.0384615384615385</v>
      </c>
      <c r="J31" s="46">
        <v>110</v>
      </c>
      <c r="K31" s="42"/>
      <c r="L31" s="38">
        <f t="shared" si="10"/>
        <v>110</v>
      </c>
      <c r="M31" s="44">
        <f t="shared" si="4"/>
        <v>2</v>
      </c>
      <c r="N31" s="48">
        <f t="shared" si="6"/>
        <v>1.0185185185185186</v>
      </c>
    </row>
    <row r="32" spans="1:14" ht="13.5" customHeight="1">
      <c r="A32" s="49" t="s">
        <v>38</v>
      </c>
      <c r="B32" s="41">
        <v>76</v>
      </c>
      <c r="C32" s="42"/>
      <c r="D32" s="43">
        <f t="shared" si="8"/>
        <v>76</v>
      </c>
      <c r="E32" s="41">
        <v>88</v>
      </c>
      <c r="F32" s="42"/>
      <c r="G32" s="34">
        <f t="shared" si="9"/>
        <v>88</v>
      </c>
      <c r="H32" s="44">
        <f t="shared" si="2"/>
        <v>12</v>
      </c>
      <c r="I32" s="45">
        <f t="shared" si="5"/>
        <v>1.1578947368421053</v>
      </c>
      <c r="J32" s="68">
        <v>160</v>
      </c>
      <c r="K32" s="42"/>
      <c r="L32" s="38">
        <f t="shared" si="10"/>
        <v>160</v>
      </c>
      <c r="M32" s="44">
        <f t="shared" si="4"/>
        <v>72</v>
      </c>
      <c r="N32" s="48">
        <f t="shared" si="6"/>
        <v>1.8181818181818181</v>
      </c>
    </row>
    <row r="33" spans="1:14" ht="22.5" customHeight="1">
      <c r="A33" s="49" t="s">
        <v>39</v>
      </c>
      <c r="B33" s="41">
        <v>76</v>
      </c>
      <c r="C33" s="42"/>
      <c r="D33" s="43">
        <f t="shared" si="8"/>
        <v>76</v>
      </c>
      <c r="E33" s="41">
        <v>88</v>
      </c>
      <c r="F33" s="42"/>
      <c r="G33" s="34">
        <f t="shared" si="9"/>
        <v>88</v>
      </c>
      <c r="H33" s="44">
        <f t="shared" si="2"/>
        <v>12</v>
      </c>
      <c r="I33" s="45">
        <f t="shared" si="5"/>
        <v>1.1578947368421053</v>
      </c>
      <c r="J33" s="68">
        <v>160</v>
      </c>
      <c r="K33" s="42"/>
      <c r="L33" s="38">
        <f t="shared" si="10"/>
        <v>160</v>
      </c>
      <c r="M33" s="44">
        <f t="shared" si="4"/>
        <v>72</v>
      </c>
      <c r="N33" s="48">
        <f t="shared" si="6"/>
        <v>1.8181818181818181</v>
      </c>
    </row>
    <row r="34" spans="1:14" ht="13.5" customHeight="1" thickBot="1">
      <c r="A34" s="71" t="s">
        <v>40</v>
      </c>
      <c r="B34" s="51"/>
      <c r="C34" s="52"/>
      <c r="D34" s="43">
        <f t="shared" si="8"/>
        <v>0</v>
      </c>
      <c r="E34" s="51"/>
      <c r="F34" s="52"/>
      <c r="G34" s="34">
        <f t="shared" si="9"/>
        <v>0</v>
      </c>
      <c r="H34" s="53">
        <f t="shared" si="2"/>
        <v>0</v>
      </c>
      <c r="I34" s="54"/>
      <c r="J34" s="72"/>
      <c r="K34" s="52"/>
      <c r="L34" s="38">
        <f t="shared" si="10"/>
        <v>0</v>
      </c>
      <c r="M34" s="53">
        <f t="shared" si="4"/>
        <v>0</v>
      </c>
      <c r="N34" s="56"/>
    </row>
    <row r="35" spans="1:14" ht="13.5" customHeight="1" thickBot="1">
      <c r="A35" s="57" t="s">
        <v>41</v>
      </c>
      <c r="B35" s="58">
        <f aca="true" t="shared" si="11" ref="B35:G35">SUM(B17+B19+B20+B21+B22+B25+B30+B31+B32+B34)</f>
        <v>12733</v>
      </c>
      <c r="C35" s="59">
        <f t="shared" si="11"/>
        <v>0</v>
      </c>
      <c r="D35" s="60">
        <f t="shared" si="11"/>
        <v>12733</v>
      </c>
      <c r="E35" s="58">
        <f t="shared" si="11"/>
        <v>12734</v>
      </c>
      <c r="F35" s="59">
        <f t="shared" si="11"/>
        <v>0</v>
      </c>
      <c r="G35" s="60">
        <f t="shared" si="11"/>
        <v>12734</v>
      </c>
      <c r="H35" s="61">
        <f t="shared" si="2"/>
        <v>1</v>
      </c>
      <c r="I35" s="62">
        <f t="shared" si="5"/>
        <v>1.000078536087332</v>
      </c>
      <c r="J35" s="63">
        <f>SUM(J17+J19+J20+J21+J22+J25+J30+J31+J32+J34)</f>
        <v>13113</v>
      </c>
      <c r="K35" s="59">
        <f>SUM(K17+K19+K20+K21+K22+K25+K30+K31+K32+K34)</f>
        <v>0</v>
      </c>
      <c r="L35" s="60">
        <f>SUM(L17+L19+L20+L21+L22+L25+L30+L31+L32+L34)</f>
        <v>13113</v>
      </c>
      <c r="M35" s="61">
        <f t="shared" si="4"/>
        <v>379</v>
      </c>
      <c r="N35" s="64">
        <f t="shared" si="6"/>
        <v>1.0297628396419036</v>
      </c>
    </row>
    <row r="36" spans="1:14" ht="13.5" customHeight="1" thickBot="1">
      <c r="A36" s="57" t="s">
        <v>42</v>
      </c>
      <c r="B36" s="301">
        <f>+D16-D35</f>
        <v>2</v>
      </c>
      <c r="C36" s="302"/>
      <c r="D36" s="303"/>
      <c r="E36" s="301">
        <f>+G16-G35</f>
        <v>20</v>
      </c>
      <c r="F36" s="302"/>
      <c r="G36" s="303">
        <v>-50784</v>
      </c>
      <c r="H36" s="73">
        <f>+E36-B36</f>
        <v>18</v>
      </c>
      <c r="I36" s="74"/>
      <c r="J36" s="301">
        <f>+L16-L35</f>
        <v>0</v>
      </c>
      <c r="K36" s="302"/>
      <c r="L36" s="302">
        <v>0</v>
      </c>
      <c r="M36" s="61"/>
      <c r="N36" s="64"/>
    </row>
    <row r="37" spans="1:16" ht="20.25" customHeight="1" thickBot="1">
      <c r="A37" s="75" t="s">
        <v>43</v>
      </c>
      <c r="B37" s="301"/>
      <c r="C37" s="302"/>
      <c r="D37" s="303"/>
      <c r="E37" s="301"/>
      <c r="F37" s="302"/>
      <c r="G37" s="303"/>
      <c r="H37"/>
      <c r="I37"/>
      <c r="J37"/>
      <c r="K37"/>
      <c r="L37"/>
      <c r="M37"/>
      <c r="N37"/>
      <c r="O37"/>
      <c r="P37"/>
    </row>
    <row r="38" spans="2:8" ht="14.25" customHeight="1" thickBot="1">
      <c r="B38" s="10"/>
      <c r="C38" s="10"/>
      <c r="D38" s="76"/>
      <c r="E38" s="10"/>
      <c r="F38" s="10"/>
      <c r="G38" s="10"/>
      <c r="H38" s="10"/>
    </row>
    <row r="39" spans="1:16" ht="12.75">
      <c r="A39" s="318" t="s">
        <v>44</v>
      </c>
      <c r="B39" s="319"/>
      <c r="C39" s="310" t="s">
        <v>45</v>
      </c>
      <c r="D39" s="318" t="s">
        <v>46</v>
      </c>
      <c r="E39" s="319"/>
      <c r="F39" s="319"/>
      <c r="G39" s="310" t="s">
        <v>45</v>
      </c>
      <c r="H39" s="304" t="s">
        <v>47</v>
      </c>
      <c r="I39" s="305"/>
      <c r="J39" s="305"/>
      <c r="K39" s="306"/>
      <c r="L39" s="310" t="s">
        <v>45</v>
      </c>
      <c r="O39"/>
      <c r="P39"/>
    </row>
    <row r="40" spans="1:16" ht="13.5" thickBot="1">
      <c r="A40" s="320"/>
      <c r="B40" s="321"/>
      <c r="C40" s="311"/>
      <c r="D40" s="320"/>
      <c r="E40" s="321"/>
      <c r="F40" s="321"/>
      <c r="G40" s="311"/>
      <c r="H40" s="307"/>
      <c r="I40" s="308"/>
      <c r="J40" s="308"/>
      <c r="K40" s="309"/>
      <c r="L40" s="311"/>
      <c r="O40"/>
      <c r="P40"/>
    </row>
    <row r="41" spans="1:16" ht="12.75">
      <c r="A41" s="312"/>
      <c r="B41" s="313"/>
      <c r="C41" s="77"/>
      <c r="D41" s="314" t="s">
        <v>378</v>
      </c>
      <c r="E41" s="315"/>
      <c r="F41" s="315"/>
      <c r="G41" s="78">
        <v>620</v>
      </c>
      <c r="H41" s="316" t="s">
        <v>379</v>
      </c>
      <c r="I41" s="317"/>
      <c r="J41" s="317"/>
      <c r="K41" s="317"/>
      <c r="L41" s="79">
        <v>130</v>
      </c>
      <c r="O41"/>
      <c r="P41"/>
    </row>
    <row r="42" spans="1:16" ht="12.75">
      <c r="A42" s="322"/>
      <c r="B42" s="323"/>
      <c r="C42" s="80"/>
      <c r="D42" s="314" t="s">
        <v>380</v>
      </c>
      <c r="E42" s="315"/>
      <c r="F42" s="315"/>
      <c r="G42" s="81">
        <v>112</v>
      </c>
      <c r="H42" s="316" t="s">
        <v>49</v>
      </c>
      <c r="I42" s="317"/>
      <c r="J42" s="317"/>
      <c r="K42" s="317"/>
      <c r="L42" s="79">
        <v>36</v>
      </c>
      <c r="O42"/>
      <c r="P42"/>
    </row>
    <row r="43" spans="1:16" ht="12.75">
      <c r="A43" s="322"/>
      <c r="B43" s="323"/>
      <c r="C43" s="80"/>
      <c r="D43" s="314" t="s">
        <v>381</v>
      </c>
      <c r="E43" s="315"/>
      <c r="F43" s="315"/>
      <c r="G43" s="81">
        <v>554</v>
      </c>
      <c r="H43" s="316"/>
      <c r="I43" s="317"/>
      <c r="J43" s="317"/>
      <c r="K43" s="317"/>
      <c r="L43" s="79"/>
      <c r="O43"/>
      <c r="P43"/>
    </row>
    <row r="44" spans="1:16" ht="12.75">
      <c r="A44" s="324"/>
      <c r="B44" s="325"/>
      <c r="C44" s="83"/>
      <c r="D44" s="324"/>
      <c r="E44" s="326"/>
      <c r="F44" s="325"/>
      <c r="G44" s="84"/>
      <c r="H44" s="327"/>
      <c r="I44" s="328"/>
      <c r="J44" s="328"/>
      <c r="K44" s="329"/>
      <c r="L44" s="79"/>
      <c r="O44"/>
      <c r="P44"/>
    </row>
    <row r="45" spans="1:16" ht="12.75">
      <c r="A45" s="324"/>
      <c r="B45" s="325"/>
      <c r="C45" s="83"/>
      <c r="D45" s="324"/>
      <c r="E45" s="326"/>
      <c r="F45" s="325"/>
      <c r="G45" s="84"/>
      <c r="H45" s="327"/>
      <c r="I45" s="328"/>
      <c r="J45" s="328"/>
      <c r="K45" s="329"/>
      <c r="L45" s="79"/>
      <c r="O45"/>
      <c r="P45"/>
    </row>
    <row r="46" spans="1:16" ht="12.75">
      <c r="A46" s="324"/>
      <c r="B46" s="325"/>
      <c r="C46" s="83"/>
      <c r="D46" s="324"/>
      <c r="E46" s="326"/>
      <c r="F46" s="325"/>
      <c r="G46" s="84"/>
      <c r="H46" s="327"/>
      <c r="I46" s="328"/>
      <c r="J46" s="328"/>
      <c r="K46" s="329"/>
      <c r="L46" s="79"/>
      <c r="O46"/>
      <c r="P46"/>
    </row>
    <row r="47" spans="1:16" ht="13.5" thickBot="1">
      <c r="A47" s="330"/>
      <c r="B47" s="331"/>
      <c r="C47" s="83"/>
      <c r="D47" s="332"/>
      <c r="E47" s="333"/>
      <c r="F47" s="333"/>
      <c r="G47" s="84"/>
      <c r="H47" s="316"/>
      <c r="I47" s="317"/>
      <c r="J47" s="317"/>
      <c r="K47" s="317"/>
      <c r="L47" s="79"/>
      <c r="O47"/>
      <c r="P47"/>
    </row>
    <row r="48" spans="1:16" ht="13.5" thickBot="1">
      <c r="A48" s="334"/>
      <c r="B48" s="335"/>
      <c r="C48" s="85">
        <f>SUM(C41:C47)</f>
        <v>0</v>
      </c>
      <c r="D48" s="336" t="s">
        <v>8</v>
      </c>
      <c r="E48" s="337"/>
      <c r="F48" s="337"/>
      <c r="G48" s="85">
        <v>1286</v>
      </c>
      <c r="H48" s="338" t="s">
        <v>8</v>
      </c>
      <c r="I48" s="339"/>
      <c r="J48" s="339"/>
      <c r="K48" s="339"/>
      <c r="L48" s="85">
        <f>SUM(L41:L42)</f>
        <v>166</v>
      </c>
      <c r="M48" s="86"/>
      <c r="N48" s="86"/>
      <c r="O48"/>
      <c r="P48"/>
    </row>
    <row r="49" spans="1:16" s="1" customFormat="1" ht="13.5" customHeight="1" thickBot="1">
      <c r="A49" s="87"/>
      <c r="B49" s="8"/>
      <c r="C49" s="8"/>
      <c r="D49" s="8"/>
      <c r="E49" s="8"/>
      <c r="F49" s="8"/>
      <c r="G49" s="8"/>
      <c r="H49" s="9"/>
      <c r="I49" s="5"/>
      <c r="J49" s="5"/>
      <c r="K49" s="5"/>
      <c r="L49" s="5"/>
      <c r="M49" s="5"/>
      <c r="N49" s="5"/>
      <c r="O49" s="5"/>
      <c r="P49" s="5"/>
    </row>
    <row r="50" spans="1:16" ht="12.75">
      <c r="A50" s="318" t="s">
        <v>50</v>
      </c>
      <c r="B50" s="319"/>
      <c r="C50" s="310" t="s">
        <v>45</v>
      </c>
      <c r="D50" s="340" t="s">
        <v>51</v>
      </c>
      <c r="E50" s="319"/>
      <c r="F50" s="319"/>
      <c r="G50" s="341" t="s">
        <v>45</v>
      </c>
      <c r="H50" s="304" t="s">
        <v>52</v>
      </c>
      <c r="I50" s="305"/>
      <c r="J50" s="305"/>
      <c r="K50" s="306"/>
      <c r="L50" s="310" t="s">
        <v>45</v>
      </c>
      <c r="O50"/>
      <c r="P50"/>
    </row>
    <row r="51" spans="1:16" ht="13.5" thickBot="1">
      <c r="A51" s="320"/>
      <c r="B51" s="321"/>
      <c r="C51" s="311"/>
      <c r="D51" s="321"/>
      <c r="E51" s="321"/>
      <c r="F51" s="321"/>
      <c r="G51" s="342"/>
      <c r="H51" s="307"/>
      <c r="I51" s="308"/>
      <c r="J51" s="308"/>
      <c r="K51" s="309"/>
      <c r="L51" s="311"/>
      <c r="O51"/>
      <c r="P51"/>
    </row>
    <row r="52" spans="1:16" ht="12.75">
      <c r="A52" s="312" t="s">
        <v>382</v>
      </c>
      <c r="B52" s="343"/>
      <c r="C52" s="77">
        <v>149</v>
      </c>
      <c r="D52" s="442" t="s">
        <v>383</v>
      </c>
      <c r="E52" s="315"/>
      <c r="F52" s="315"/>
      <c r="G52" s="88">
        <v>20</v>
      </c>
      <c r="H52" s="346" t="s">
        <v>384</v>
      </c>
      <c r="I52" s="347"/>
      <c r="J52" s="347"/>
      <c r="K52" s="347"/>
      <c r="L52" s="193">
        <v>40</v>
      </c>
      <c r="O52"/>
      <c r="P52"/>
    </row>
    <row r="53" spans="1:16" ht="13.5" customHeight="1">
      <c r="A53" s="322" t="s">
        <v>385</v>
      </c>
      <c r="B53" s="348"/>
      <c r="C53" s="80">
        <v>83</v>
      </c>
      <c r="D53" s="355" t="s">
        <v>386</v>
      </c>
      <c r="E53" s="323"/>
      <c r="F53" s="323"/>
      <c r="G53" s="90">
        <v>53</v>
      </c>
      <c r="H53" s="349" t="s">
        <v>386</v>
      </c>
      <c r="I53" s="350"/>
      <c r="J53" s="350"/>
      <c r="K53" s="350"/>
      <c r="L53" s="91">
        <v>50</v>
      </c>
      <c r="O53"/>
      <c r="P53"/>
    </row>
    <row r="54" spans="1:16" ht="13.5" customHeight="1">
      <c r="A54" s="322" t="s">
        <v>387</v>
      </c>
      <c r="B54" s="351"/>
      <c r="C54" s="80">
        <v>155</v>
      </c>
      <c r="D54" s="355" t="s">
        <v>385</v>
      </c>
      <c r="E54" s="323"/>
      <c r="F54" s="323"/>
      <c r="G54" s="90">
        <v>10</v>
      </c>
      <c r="H54" s="327" t="s">
        <v>388</v>
      </c>
      <c r="I54" s="328"/>
      <c r="J54" s="328"/>
      <c r="K54" s="329"/>
      <c r="L54" s="91">
        <v>30</v>
      </c>
      <c r="O54"/>
      <c r="P54"/>
    </row>
    <row r="55" spans="1:16" ht="13.5" customHeight="1">
      <c r="A55" s="322" t="s">
        <v>389</v>
      </c>
      <c r="B55" s="351"/>
      <c r="C55" s="80">
        <v>10</v>
      </c>
      <c r="D55" s="355" t="s">
        <v>388</v>
      </c>
      <c r="E55" s="323"/>
      <c r="F55" s="323"/>
      <c r="G55" s="90">
        <v>32</v>
      </c>
      <c r="H55" s="327" t="s">
        <v>391</v>
      </c>
      <c r="I55" s="328"/>
      <c r="J55" s="328"/>
      <c r="K55" s="329"/>
      <c r="L55" s="91">
        <v>30</v>
      </c>
      <c r="O55"/>
      <c r="P55"/>
    </row>
    <row r="56" spans="1:16" ht="13.5" customHeight="1">
      <c r="A56" s="324" t="s">
        <v>390</v>
      </c>
      <c r="B56" s="326"/>
      <c r="C56" s="83">
        <v>133</v>
      </c>
      <c r="D56" s="354" t="s">
        <v>391</v>
      </c>
      <c r="E56" s="354"/>
      <c r="F56" s="355"/>
      <c r="G56" s="217">
        <v>25</v>
      </c>
      <c r="H56" s="327"/>
      <c r="I56" s="328"/>
      <c r="J56" s="328"/>
      <c r="K56" s="329"/>
      <c r="L56" s="95"/>
      <c r="O56"/>
      <c r="P56"/>
    </row>
    <row r="57" spans="1:16" ht="13.5" customHeight="1">
      <c r="A57" s="322" t="s">
        <v>388</v>
      </c>
      <c r="B57" s="351"/>
      <c r="C57" s="83">
        <v>43</v>
      </c>
      <c r="D57" s="354"/>
      <c r="E57" s="354"/>
      <c r="F57" s="355"/>
      <c r="G57" s="217"/>
      <c r="H57" s="327"/>
      <c r="I57" s="328"/>
      <c r="J57" s="328"/>
      <c r="K57" s="329"/>
      <c r="L57" s="95"/>
      <c r="O57"/>
      <c r="P57"/>
    </row>
    <row r="58" spans="1:16" ht="13.5" customHeight="1">
      <c r="A58" s="323" t="s">
        <v>391</v>
      </c>
      <c r="B58" s="351"/>
      <c r="C58" s="80">
        <v>18</v>
      </c>
      <c r="D58" s="355"/>
      <c r="E58" s="323"/>
      <c r="F58" s="323"/>
      <c r="G58" s="90"/>
      <c r="H58" s="327"/>
      <c r="I58" s="328"/>
      <c r="J58" s="328"/>
      <c r="K58" s="329"/>
      <c r="L58" s="91"/>
      <c r="O58"/>
      <c r="P58"/>
    </row>
    <row r="59" spans="1:16" ht="13.5" thickBot="1">
      <c r="A59" s="360" t="s">
        <v>383</v>
      </c>
      <c r="B59" s="361"/>
      <c r="C59" s="96">
        <v>23</v>
      </c>
      <c r="D59" s="443"/>
      <c r="E59" s="362"/>
      <c r="F59" s="362"/>
      <c r="G59" s="97"/>
      <c r="H59" s="363"/>
      <c r="I59" s="364"/>
      <c r="J59" s="364"/>
      <c r="K59" s="364"/>
      <c r="L59" s="98"/>
      <c r="O59"/>
      <c r="P59"/>
    </row>
    <row r="60" spans="1:16" ht="13.5" thickBot="1">
      <c r="A60" s="334" t="s">
        <v>8</v>
      </c>
      <c r="B60" s="365"/>
      <c r="C60" s="99">
        <f>SUM(C52:C59)</f>
        <v>614</v>
      </c>
      <c r="D60" s="335" t="s">
        <v>8</v>
      </c>
      <c r="E60" s="367"/>
      <c r="F60" s="367"/>
      <c r="G60" s="99">
        <f>SUM(G52:G59)</f>
        <v>140</v>
      </c>
      <c r="H60" s="338" t="s">
        <v>8</v>
      </c>
      <c r="I60" s="339"/>
      <c r="J60" s="339"/>
      <c r="K60" s="339"/>
      <c r="L60" s="85">
        <f>SUM(L52:L59)</f>
        <v>150</v>
      </c>
      <c r="M60" s="86"/>
      <c r="N60" s="86"/>
      <c r="O60"/>
      <c r="P60"/>
    </row>
    <row r="61" spans="1:14" s="1" customFormat="1" ht="12.75">
      <c r="A61" s="100"/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</row>
    <row r="62" spans="1:14" s="1" customFormat="1" ht="13.5" thickBot="1">
      <c r="A62" s="100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200" t="s">
        <v>475</v>
      </c>
      <c r="M62" s="100"/>
      <c r="N62" s="100"/>
    </row>
    <row r="63" spans="1:14" s="1" customFormat="1" ht="26.25" customHeight="1" thickBot="1">
      <c r="A63" s="368" t="s">
        <v>469</v>
      </c>
      <c r="B63" s="369"/>
      <c r="C63" s="369"/>
      <c r="D63" s="369"/>
      <c r="E63" s="370"/>
      <c r="F63" s="371" t="s">
        <v>468</v>
      </c>
      <c r="G63" s="372"/>
      <c r="H63" s="372"/>
      <c r="I63" s="372"/>
      <c r="J63" s="372"/>
      <c r="K63" s="372"/>
      <c r="L63" s="373"/>
      <c r="M63" s="100"/>
      <c r="N63" s="100"/>
    </row>
    <row r="64" spans="1:14" s="1" customFormat="1" ht="14.25" customHeight="1" thickBot="1">
      <c r="A64" s="181" t="s">
        <v>97</v>
      </c>
      <c r="B64" s="182" t="s">
        <v>466</v>
      </c>
      <c r="C64" s="294" t="s">
        <v>98</v>
      </c>
      <c r="D64" s="294"/>
      <c r="E64" s="183" t="s">
        <v>467</v>
      </c>
      <c r="F64" s="295" t="s">
        <v>97</v>
      </c>
      <c r="G64" s="296"/>
      <c r="H64" s="182" t="s">
        <v>466</v>
      </c>
      <c r="I64" s="294" t="s">
        <v>98</v>
      </c>
      <c r="J64" s="294"/>
      <c r="K64" s="294"/>
      <c r="L64" s="184" t="s">
        <v>467</v>
      </c>
      <c r="M64" s="100"/>
      <c r="N64" s="100"/>
    </row>
    <row r="65" spans="1:14" s="1" customFormat="1" ht="12.75">
      <c r="A65" s="185" t="s">
        <v>473</v>
      </c>
      <c r="B65" s="179">
        <v>92</v>
      </c>
      <c r="C65" s="286" t="s">
        <v>482</v>
      </c>
      <c r="D65" s="286"/>
      <c r="E65" s="186">
        <v>80</v>
      </c>
      <c r="F65" s="284" t="s">
        <v>473</v>
      </c>
      <c r="G65" s="285"/>
      <c r="H65" s="179">
        <v>14</v>
      </c>
      <c r="I65" s="286"/>
      <c r="J65" s="285"/>
      <c r="K65" s="285"/>
      <c r="L65" s="186"/>
      <c r="M65" s="100"/>
      <c r="N65" s="100"/>
    </row>
    <row r="66" spans="1:14" s="1" customFormat="1" ht="12.75">
      <c r="A66" s="187" t="s">
        <v>471</v>
      </c>
      <c r="B66" s="180">
        <v>2</v>
      </c>
      <c r="C66" s="289" t="s">
        <v>472</v>
      </c>
      <c r="D66" s="289"/>
      <c r="E66" s="188">
        <v>8</v>
      </c>
      <c r="F66" s="291" t="s">
        <v>474</v>
      </c>
      <c r="G66" s="290"/>
      <c r="H66" s="180">
        <v>16</v>
      </c>
      <c r="I66" s="289"/>
      <c r="J66" s="290"/>
      <c r="K66" s="290"/>
      <c r="L66" s="188"/>
      <c r="M66" s="100"/>
      <c r="N66" s="100"/>
    </row>
    <row r="67" spans="1:14" s="1" customFormat="1" ht="12.75">
      <c r="A67" s="187" t="s">
        <v>472</v>
      </c>
      <c r="B67" s="180">
        <v>8</v>
      </c>
      <c r="C67" s="289"/>
      <c r="D67" s="289"/>
      <c r="E67" s="188"/>
      <c r="F67" s="291"/>
      <c r="G67" s="290"/>
      <c r="H67" s="180"/>
      <c r="I67" s="289"/>
      <c r="J67" s="290"/>
      <c r="K67" s="290"/>
      <c r="L67" s="188"/>
      <c r="M67" s="100"/>
      <c r="N67" s="100"/>
    </row>
    <row r="68" spans="1:14" s="1" customFormat="1" ht="13.5" thickBot="1">
      <c r="A68" s="196"/>
      <c r="B68" s="195"/>
      <c r="C68" s="297"/>
      <c r="D68" s="297"/>
      <c r="E68" s="197"/>
      <c r="F68" s="423"/>
      <c r="G68" s="424"/>
      <c r="H68" s="195"/>
      <c r="I68" s="297"/>
      <c r="J68" s="424"/>
      <c r="K68" s="424"/>
      <c r="L68" s="197"/>
      <c r="M68" s="100"/>
      <c r="N68" s="100"/>
    </row>
    <row r="69" spans="1:14" s="1" customFormat="1" ht="13.5" thickBot="1">
      <c r="A69" s="198" t="s">
        <v>8</v>
      </c>
      <c r="B69" s="194">
        <f>SUM(B65:B68)</f>
        <v>102</v>
      </c>
      <c r="C69" s="283" t="s">
        <v>8</v>
      </c>
      <c r="D69" s="283"/>
      <c r="E69" s="199">
        <f>SUM(E65:E68)</f>
        <v>88</v>
      </c>
      <c r="F69" s="444" t="s">
        <v>8</v>
      </c>
      <c r="G69" s="428"/>
      <c r="H69" s="194">
        <f>SUM(H65:H68)</f>
        <v>30</v>
      </c>
      <c r="I69" s="283" t="s">
        <v>8</v>
      </c>
      <c r="J69" s="428"/>
      <c r="K69" s="428"/>
      <c r="L69" s="199">
        <f>SUM(L65:L68)</f>
        <v>0</v>
      </c>
      <c r="M69" s="100"/>
      <c r="N69" s="100"/>
    </row>
    <row r="70" spans="1:14" s="1" customFormat="1" ht="13.5" thickBot="1">
      <c r="A70" s="243" t="s">
        <v>487</v>
      </c>
      <c r="B70" s="244">
        <f>B69-E69</f>
        <v>14</v>
      </c>
      <c r="C70" s="100"/>
      <c r="D70" s="100"/>
      <c r="E70" s="100"/>
      <c r="F70" s="292" t="s">
        <v>487</v>
      </c>
      <c r="G70" s="293"/>
      <c r="H70" s="244">
        <f>H69-L69</f>
        <v>30</v>
      </c>
      <c r="I70" s="100"/>
      <c r="J70" s="100"/>
      <c r="K70" s="100"/>
      <c r="L70" s="100"/>
      <c r="M70" s="100"/>
      <c r="N70" s="100"/>
    </row>
    <row r="72" ht="12.75">
      <c r="F72" s="200"/>
    </row>
    <row r="73" spans="1:14" s="1" customFormat="1" ht="13.5" thickBot="1">
      <c r="A73" s="100"/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</row>
    <row r="74" spans="1:16" ht="12.75">
      <c r="A74" s="387" t="s">
        <v>87</v>
      </c>
      <c r="B74" s="389" t="s">
        <v>88</v>
      </c>
      <c r="C74" s="436" t="s">
        <v>478</v>
      </c>
      <c r="D74" s="437"/>
      <c r="E74" s="437"/>
      <c r="F74" s="437"/>
      <c r="G74" s="437"/>
      <c r="H74" s="437"/>
      <c r="I74" s="438"/>
      <c r="J74" s="416" t="s">
        <v>89</v>
      </c>
      <c r="L74" s="432" t="s">
        <v>61</v>
      </c>
      <c r="M74" s="433"/>
      <c r="N74" s="358">
        <v>2003</v>
      </c>
      <c r="O74" s="421">
        <v>2004</v>
      </c>
      <c r="P74"/>
    </row>
    <row r="75" spans="1:16" ht="13.5" thickBot="1">
      <c r="A75" s="388"/>
      <c r="B75" s="390"/>
      <c r="C75" s="419" t="s">
        <v>90</v>
      </c>
      <c r="D75" s="439" t="s">
        <v>91</v>
      </c>
      <c r="E75" s="440"/>
      <c r="F75" s="440"/>
      <c r="G75" s="440"/>
      <c r="H75" s="440"/>
      <c r="I75" s="441"/>
      <c r="J75" s="417"/>
      <c r="L75" s="434"/>
      <c r="M75" s="435"/>
      <c r="N75" s="359"/>
      <c r="O75" s="422"/>
      <c r="P75"/>
    </row>
    <row r="76" spans="1:16" ht="13.5" thickBot="1">
      <c r="A76" s="320"/>
      <c r="B76" s="391"/>
      <c r="C76" s="420"/>
      <c r="D76" s="131">
        <v>1</v>
      </c>
      <c r="E76" s="131">
        <v>2</v>
      </c>
      <c r="F76" s="131">
        <v>3</v>
      </c>
      <c r="G76" s="131">
        <v>4</v>
      </c>
      <c r="H76" s="131">
        <v>5</v>
      </c>
      <c r="I76" s="211">
        <v>6</v>
      </c>
      <c r="J76" s="418"/>
      <c r="L76" s="212" t="s">
        <v>62</v>
      </c>
      <c r="M76" s="213"/>
      <c r="N76" s="201">
        <v>0</v>
      </c>
      <c r="O76" s="202">
        <v>0</v>
      </c>
      <c r="P76"/>
    </row>
    <row r="77" spans="1:16" ht="13.5" thickBot="1">
      <c r="A77" s="206">
        <v>8001</v>
      </c>
      <c r="B77" s="207">
        <v>4961</v>
      </c>
      <c r="C77" s="208">
        <f>SUM(D77:I77)</f>
        <v>160</v>
      </c>
      <c r="D77" s="209">
        <v>88</v>
      </c>
      <c r="E77" s="209">
        <v>36</v>
      </c>
      <c r="F77" s="209">
        <v>0</v>
      </c>
      <c r="G77" s="209">
        <v>20</v>
      </c>
      <c r="H77" s="209">
        <v>16</v>
      </c>
      <c r="I77" s="238">
        <v>0</v>
      </c>
      <c r="J77" s="205">
        <f>SUM(A77-B77-C77)</f>
        <v>2880</v>
      </c>
      <c r="L77" s="412" t="s">
        <v>63</v>
      </c>
      <c r="M77" s="413"/>
      <c r="N77" s="103">
        <v>0</v>
      </c>
      <c r="O77" s="104">
        <v>0</v>
      </c>
      <c r="P77"/>
    </row>
    <row r="78" spans="1:15" s="1" customFormat="1" ht="13.5" thickBot="1">
      <c r="A78" s="101"/>
      <c r="B78" s="102"/>
      <c r="C78" s="102"/>
      <c r="D78" s="102"/>
      <c r="E78" s="2"/>
      <c r="F78" s="7"/>
      <c r="G78" s="7"/>
      <c r="H78" s="101"/>
      <c r="I78" s="102"/>
      <c r="J78" s="102"/>
      <c r="K78" s="102"/>
      <c r="L78" s="414" t="s">
        <v>479</v>
      </c>
      <c r="M78" s="415"/>
      <c r="N78" s="203">
        <v>0</v>
      </c>
      <c r="O78" s="204">
        <v>0</v>
      </c>
    </row>
    <row r="79" spans="1:29" ht="13.5" thickBot="1">
      <c r="A79" s="4"/>
      <c r="B79" s="4"/>
      <c r="C79" s="4"/>
      <c r="D79" s="3"/>
      <c r="E79" s="3"/>
      <c r="F79" s="3"/>
      <c r="G79" s="3"/>
      <c r="H79" s="3"/>
      <c r="I79" s="6"/>
      <c r="J79"/>
      <c r="K79" s="216"/>
      <c r="L79" s="216"/>
      <c r="M79" s="222"/>
      <c r="N79" s="222"/>
      <c r="O79" s="237"/>
      <c r="P79" s="237"/>
      <c r="Q79" s="237"/>
      <c r="R79" s="237"/>
      <c r="S79" s="237"/>
      <c r="T79" s="237"/>
      <c r="U79" s="237"/>
      <c r="V79" s="237"/>
      <c r="W79" s="237"/>
      <c r="X79" s="237"/>
      <c r="Y79" s="237"/>
      <c r="Z79" s="237"/>
      <c r="AA79" s="237"/>
      <c r="AB79" s="237"/>
      <c r="AC79" s="237"/>
    </row>
    <row r="80" spans="1:29" ht="12.75">
      <c r="A80" s="404" t="s">
        <v>222</v>
      </c>
      <c r="B80" s="406" t="s">
        <v>92</v>
      </c>
      <c r="C80" s="408" t="s">
        <v>93</v>
      </c>
      <c r="D80" s="409"/>
      <c r="E80" s="409"/>
      <c r="F80" s="400"/>
      <c r="G80" s="410" t="s">
        <v>94</v>
      </c>
      <c r="H80" s="392" t="s">
        <v>95</v>
      </c>
      <c r="I80" s="298" t="s">
        <v>224</v>
      </c>
      <c r="J80" s="356"/>
      <c r="K80" s="356"/>
      <c r="L80" s="357"/>
      <c r="M80" s="222"/>
      <c r="N80" s="222"/>
      <c r="O80" s="237"/>
      <c r="P80" s="237"/>
      <c r="Q80" s="237"/>
      <c r="R80" s="237"/>
      <c r="S80" s="237"/>
      <c r="T80" s="237"/>
      <c r="U80" s="237"/>
      <c r="V80" s="237"/>
      <c r="W80" s="237"/>
      <c r="X80" s="237"/>
      <c r="Y80" s="237"/>
      <c r="Z80" s="237"/>
      <c r="AA80" s="237"/>
      <c r="AB80" s="237"/>
      <c r="AC80" s="237"/>
    </row>
    <row r="81" spans="1:29" ht="18.75" thickBot="1">
      <c r="A81" s="405"/>
      <c r="B81" s="407"/>
      <c r="C81" s="135" t="s">
        <v>96</v>
      </c>
      <c r="D81" s="136" t="s">
        <v>97</v>
      </c>
      <c r="E81" s="136" t="s">
        <v>98</v>
      </c>
      <c r="F81" s="137" t="s">
        <v>99</v>
      </c>
      <c r="G81" s="411"/>
      <c r="H81" s="393"/>
      <c r="I81" s="226" t="s">
        <v>100</v>
      </c>
      <c r="J81" s="227" t="s">
        <v>97</v>
      </c>
      <c r="K81" s="227" t="s">
        <v>98</v>
      </c>
      <c r="L81" s="228" t="s">
        <v>225</v>
      </c>
      <c r="M81" s="222"/>
      <c r="N81" s="222"/>
      <c r="O81" s="237"/>
      <c r="P81" s="237"/>
      <c r="Q81" s="237"/>
      <c r="R81" s="237"/>
      <c r="S81" s="237"/>
      <c r="T81" s="237"/>
      <c r="U81" s="237"/>
      <c r="V81" s="237"/>
      <c r="W81" s="237"/>
      <c r="X81" s="237"/>
      <c r="Y81" s="237"/>
      <c r="Z81" s="237"/>
      <c r="AA81" s="237"/>
      <c r="AB81" s="237"/>
      <c r="AC81" s="237"/>
    </row>
    <row r="82" spans="1:29" ht="12.75">
      <c r="A82" s="138" t="s">
        <v>101</v>
      </c>
      <c r="B82" s="139">
        <v>821</v>
      </c>
      <c r="C82" s="140" t="s">
        <v>102</v>
      </c>
      <c r="D82" s="141" t="s">
        <v>102</v>
      </c>
      <c r="E82" s="141" t="s">
        <v>102</v>
      </c>
      <c r="F82" s="142" t="s">
        <v>102</v>
      </c>
      <c r="G82" s="143">
        <v>635</v>
      </c>
      <c r="H82" s="223" t="s">
        <v>102</v>
      </c>
      <c r="I82" s="229" t="s">
        <v>102</v>
      </c>
      <c r="J82" s="230" t="s">
        <v>102</v>
      </c>
      <c r="K82" s="230" t="s">
        <v>102</v>
      </c>
      <c r="L82" s="231" t="s">
        <v>102</v>
      </c>
      <c r="M82" s="222"/>
      <c r="N82" s="222"/>
      <c r="O82" s="237"/>
      <c r="P82" s="237"/>
      <c r="Q82" s="237"/>
      <c r="R82" s="237"/>
      <c r="S82" s="237"/>
      <c r="T82" s="237"/>
      <c r="U82" s="237"/>
      <c r="V82" s="237"/>
      <c r="W82" s="237"/>
      <c r="X82" s="237"/>
      <c r="Y82" s="237"/>
      <c r="Z82" s="237"/>
      <c r="AA82" s="237"/>
      <c r="AB82" s="237"/>
      <c r="AC82" s="237"/>
    </row>
    <row r="83" spans="1:29" ht="12.75">
      <c r="A83" s="145" t="s">
        <v>103</v>
      </c>
      <c r="B83" s="146">
        <v>69</v>
      </c>
      <c r="C83" s="147">
        <v>69</v>
      </c>
      <c r="D83" s="148">
        <v>0</v>
      </c>
      <c r="E83" s="148">
        <v>0</v>
      </c>
      <c r="F83" s="149">
        <v>69</v>
      </c>
      <c r="G83" s="150">
        <v>69</v>
      </c>
      <c r="H83" s="224">
        <f>+G83-F83</f>
        <v>0</v>
      </c>
      <c r="I83" s="147">
        <v>69</v>
      </c>
      <c r="J83" s="148">
        <v>4</v>
      </c>
      <c r="K83" s="148">
        <v>0</v>
      </c>
      <c r="L83" s="149">
        <f>+I83+J83-K83</f>
        <v>73</v>
      </c>
      <c r="M83" s="222"/>
      <c r="N83" s="222"/>
      <c r="O83" s="237"/>
      <c r="P83" s="237"/>
      <c r="Q83" s="237"/>
      <c r="R83" s="237"/>
      <c r="S83" s="237"/>
      <c r="T83" s="237"/>
      <c r="U83" s="237"/>
      <c r="V83" s="237"/>
      <c r="W83" s="237"/>
      <c r="X83" s="237"/>
      <c r="Y83" s="237"/>
      <c r="Z83" s="237"/>
      <c r="AA83" s="237"/>
      <c r="AB83" s="237"/>
      <c r="AC83" s="237"/>
    </row>
    <row r="84" spans="1:29" ht="12.75">
      <c r="A84" s="145" t="s">
        <v>104</v>
      </c>
      <c r="B84" s="146">
        <v>92</v>
      </c>
      <c r="C84" s="147">
        <v>92</v>
      </c>
      <c r="D84" s="148">
        <v>10</v>
      </c>
      <c r="E84" s="148">
        <v>88</v>
      </c>
      <c r="F84" s="149">
        <v>14</v>
      </c>
      <c r="G84" s="150">
        <v>14</v>
      </c>
      <c r="H84" s="224">
        <f>+G84-F84</f>
        <v>0</v>
      </c>
      <c r="I84" s="147">
        <v>14</v>
      </c>
      <c r="J84" s="148">
        <v>16</v>
      </c>
      <c r="K84" s="148">
        <v>0</v>
      </c>
      <c r="L84" s="149">
        <f>+I84+J84-K84</f>
        <v>30</v>
      </c>
      <c r="M84" s="222"/>
      <c r="N84" s="222"/>
      <c r="O84" s="237"/>
      <c r="P84" s="237"/>
      <c r="Q84" s="237"/>
      <c r="R84" s="237"/>
      <c r="S84" s="237"/>
      <c r="T84" s="237"/>
      <c r="U84" s="237"/>
      <c r="V84" s="237"/>
      <c r="W84" s="237"/>
      <c r="X84" s="237"/>
      <c r="Y84" s="237"/>
      <c r="Z84" s="237"/>
      <c r="AA84" s="237"/>
      <c r="AB84" s="237"/>
      <c r="AC84" s="237"/>
    </row>
    <row r="85" spans="1:29" ht="12.75">
      <c r="A85" s="145" t="s">
        <v>223</v>
      </c>
      <c r="B85" s="146">
        <v>86</v>
      </c>
      <c r="C85" s="147">
        <v>86</v>
      </c>
      <c r="D85" s="148">
        <v>639</v>
      </c>
      <c r="E85" s="148">
        <v>702</v>
      </c>
      <c r="F85" s="149">
        <v>23</v>
      </c>
      <c r="G85" s="150">
        <v>23</v>
      </c>
      <c r="H85" s="224">
        <f>+G85-F85</f>
        <v>0</v>
      </c>
      <c r="I85" s="232">
        <v>23</v>
      </c>
      <c r="J85" s="153">
        <v>160</v>
      </c>
      <c r="K85" s="153">
        <v>166</v>
      </c>
      <c r="L85" s="149">
        <f>+I85+J85-K85</f>
        <v>17</v>
      </c>
      <c r="M85" s="222"/>
      <c r="N85" s="222"/>
      <c r="O85" s="237"/>
      <c r="P85" s="237"/>
      <c r="Q85" s="237"/>
      <c r="R85" s="237"/>
      <c r="S85" s="237"/>
      <c r="T85" s="237"/>
      <c r="U85" s="237"/>
      <c r="V85" s="237"/>
      <c r="W85" s="237"/>
      <c r="X85" s="237"/>
      <c r="Y85" s="237"/>
      <c r="Z85" s="237"/>
      <c r="AA85" s="237"/>
      <c r="AB85" s="237"/>
      <c r="AC85" s="237"/>
    </row>
    <row r="86" spans="1:29" ht="12.75">
      <c r="A86" s="145" t="s">
        <v>105</v>
      </c>
      <c r="B86" s="146">
        <v>574</v>
      </c>
      <c r="C86" s="171" t="s">
        <v>102</v>
      </c>
      <c r="D86" s="141" t="s">
        <v>102</v>
      </c>
      <c r="E86" s="172" t="s">
        <v>102</v>
      </c>
      <c r="F86" s="173" t="s">
        <v>102</v>
      </c>
      <c r="G86" s="150">
        <v>529</v>
      </c>
      <c r="H86" s="171" t="s">
        <v>102</v>
      </c>
      <c r="I86" s="140" t="s">
        <v>102</v>
      </c>
      <c r="J86" s="141" t="s">
        <v>102</v>
      </c>
      <c r="K86" s="141" t="s">
        <v>102</v>
      </c>
      <c r="L86" s="233">
        <v>0</v>
      </c>
      <c r="M86" s="222"/>
      <c r="N86" s="222"/>
      <c r="O86" s="237"/>
      <c r="P86" s="237"/>
      <c r="Q86" s="237"/>
      <c r="R86" s="237"/>
      <c r="S86" s="237"/>
      <c r="T86" s="237"/>
      <c r="U86" s="237"/>
      <c r="V86" s="237"/>
      <c r="W86" s="237"/>
      <c r="X86" s="237"/>
      <c r="Y86" s="237"/>
      <c r="Z86" s="237"/>
      <c r="AA86" s="237"/>
      <c r="AB86" s="237"/>
      <c r="AC86" s="237"/>
    </row>
    <row r="87" spans="1:29" ht="13.5" thickBot="1">
      <c r="A87" s="154" t="s">
        <v>106</v>
      </c>
      <c r="B87" s="155">
        <v>112</v>
      </c>
      <c r="C87" s="156">
        <v>300</v>
      </c>
      <c r="D87" s="157">
        <v>125</v>
      </c>
      <c r="E87" s="157">
        <v>124</v>
      </c>
      <c r="F87" s="158">
        <v>301</v>
      </c>
      <c r="G87" s="159">
        <v>242</v>
      </c>
      <c r="H87" s="225">
        <f>+G87-F87</f>
        <v>-59</v>
      </c>
      <c r="I87" s="156">
        <v>301</v>
      </c>
      <c r="J87" s="157">
        <v>130</v>
      </c>
      <c r="K87" s="157">
        <v>200</v>
      </c>
      <c r="L87" s="158">
        <v>231</v>
      </c>
      <c r="M87" s="222"/>
      <c r="N87" s="222"/>
      <c r="O87" s="237"/>
      <c r="P87" s="237"/>
      <c r="Q87" s="237"/>
      <c r="R87" s="237"/>
      <c r="S87" s="237"/>
      <c r="T87" s="237"/>
      <c r="U87" s="237"/>
      <c r="V87" s="237"/>
      <c r="W87" s="237"/>
      <c r="X87" s="237"/>
      <c r="Y87" s="237"/>
      <c r="Z87" s="237"/>
      <c r="AA87" s="237"/>
      <c r="AB87" s="237"/>
      <c r="AC87" s="237"/>
    </row>
    <row r="88" spans="1:29" ht="12.75">
      <c r="A88" s="4"/>
      <c r="B88" s="4"/>
      <c r="C88" s="4"/>
      <c r="D88" s="3"/>
      <c r="E88" s="3"/>
      <c r="F88" s="3"/>
      <c r="G88" s="3"/>
      <c r="H88" s="3"/>
      <c r="I88" s="6"/>
      <c r="J88"/>
      <c r="K88" s="216"/>
      <c r="L88" s="216"/>
      <c r="M88" s="222"/>
      <c r="N88" s="222"/>
      <c r="O88" s="237"/>
      <c r="P88" s="237"/>
      <c r="Q88" s="237"/>
      <c r="R88" s="237"/>
      <c r="S88" s="237"/>
      <c r="T88" s="237"/>
      <c r="U88" s="237"/>
      <c r="V88" s="237"/>
      <c r="W88" s="237"/>
      <c r="X88" s="237"/>
      <c r="Y88" s="237"/>
      <c r="Z88" s="237"/>
      <c r="AA88" s="237"/>
      <c r="AB88" s="237"/>
      <c r="AC88" s="237"/>
    </row>
    <row r="89" ht="13.5" thickBot="1"/>
    <row r="90" spans="1:12" ht="12.75">
      <c r="A90" s="401" t="s">
        <v>107</v>
      </c>
      <c r="B90" s="341" t="s">
        <v>8</v>
      </c>
      <c r="C90" s="341" t="s">
        <v>108</v>
      </c>
      <c r="D90" s="383"/>
      <c r="E90" s="383"/>
      <c r="F90" s="383"/>
      <c r="G90" s="383"/>
      <c r="H90" s="384"/>
      <c r="I90" s="105"/>
      <c r="J90" s="374" t="s">
        <v>64</v>
      </c>
      <c r="K90" s="319"/>
      <c r="L90" s="375"/>
    </row>
    <row r="91" spans="1:12" ht="13.5" thickBot="1">
      <c r="A91" s="402"/>
      <c r="B91" s="403"/>
      <c r="C91" s="161" t="s">
        <v>109</v>
      </c>
      <c r="D91" s="162" t="s">
        <v>110</v>
      </c>
      <c r="E91" s="162" t="s">
        <v>111</v>
      </c>
      <c r="F91" s="162" t="s">
        <v>112</v>
      </c>
      <c r="G91" s="163" t="s">
        <v>113</v>
      </c>
      <c r="H91" s="164" t="s">
        <v>90</v>
      </c>
      <c r="I91" s="105"/>
      <c r="J91" s="106"/>
      <c r="K91" s="107" t="s">
        <v>65</v>
      </c>
      <c r="L91" s="108" t="s">
        <v>66</v>
      </c>
    </row>
    <row r="92" spans="1:12" ht="12.75">
      <c r="A92" s="165" t="s">
        <v>114</v>
      </c>
      <c r="B92" s="146">
        <v>19.57</v>
      </c>
      <c r="C92" s="148"/>
      <c r="D92" s="148"/>
      <c r="E92" s="148"/>
      <c r="F92" s="148"/>
      <c r="G92" s="146"/>
      <c r="H92" s="149">
        <f>SUM(C92:G92)</f>
        <v>0</v>
      </c>
      <c r="I92" s="105"/>
      <c r="J92" s="109">
        <v>2004</v>
      </c>
      <c r="K92" s="110">
        <f>'[1]ÚSP Těchobuz'!$L$25</f>
        <v>6500</v>
      </c>
      <c r="L92" s="111">
        <f>+G27</f>
        <v>6246</v>
      </c>
    </row>
    <row r="93" spans="1:12" ht="13.5" thickBot="1">
      <c r="A93" s="166" t="s">
        <v>115</v>
      </c>
      <c r="B93" s="155">
        <v>1463.5</v>
      </c>
      <c r="C93" s="157"/>
      <c r="D93" s="157"/>
      <c r="E93" s="157"/>
      <c r="F93" s="157"/>
      <c r="G93" s="155"/>
      <c r="H93" s="158">
        <f>SUM(C93:G93)</f>
        <v>0</v>
      </c>
      <c r="I93" s="105"/>
      <c r="J93" s="112">
        <v>2005</v>
      </c>
      <c r="K93" s="113">
        <f>+L27</f>
        <v>6513</v>
      </c>
      <c r="L93" s="114"/>
    </row>
    <row r="94" ht="12.75" customHeight="1"/>
    <row r="95" ht="13.5" thickBot="1"/>
    <row r="96" spans="1:10" ht="21" customHeight="1">
      <c r="A96" s="376" t="s">
        <v>67</v>
      </c>
      <c r="B96" s="378" t="s">
        <v>68</v>
      </c>
      <c r="C96" s="379"/>
      <c r="D96" s="380"/>
      <c r="E96" s="378" t="s">
        <v>69</v>
      </c>
      <c r="F96" s="379"/>
      <c r="G96" s="381"/>
      <c r="H96" s="382" t="s">
        <v>70</v>
      </c>
      <c r="I96" s="379"/>
      <c r="J96" s="381"/>
    </row>
    <row r="97" spans="1:10" ht="12.75">
      <c r="A97" s="377"/>
      <c r="B97" s="115">
        <v>2003</v>
      </c>
      <c r="C97" s="115">
        <v>2004</v>
      </c>
      <c r="D97" s="115" t="s">
        <v>71</v>
      </c>
      <c r="E97" s="115">
        <v>2003</v>
      </c>
      <c r="F97" s="115">
        <v>2004</v>
      </c>
      <c r="G97" s="116" t="s">
        <v>71</v>
      </c>
      <c r="H97" s="117">
        <v>2003</v>
      </c>
      <c r="I97" s="115">
        <v>2004</v>
      </c>
      <c r="J97" s="116" t="s">
        <v>71</v>
      </c>
    </row>
    <row r="98" spans="1:10" ht="18.75">
      <c r="A98" s="118" t="s">
        <v>72</v>
      </c>
      <c r="B98" s="119">
        <v>3.4</v>
      </c>
      <c r="C98" s="119">
        <v>3.73</v>
      </c>
      <c r="D98" s="119">
        <f>+C98-B98</f>
        <v>0.33000000000000007</v>
      </c>
      <c r="E98" s="119">
        <v>3.4</v>
      </c>
      <c r="F98" s="119">
        <v>3.27</v>
      </c>
      <c r="G98" s="120">
        <f>+F98-E98</f>
        <v>-0.1299999999999999</v>
      </c>
      <c r="H98" s="121">
        <v>17995</v>
      </c>
      <c r="I98" s="122">
        <v>16471</v>
      </c>
      <c r="J98" s="123">
        <f>+I98-H98</f>
        <v>-1524</v>
      </c>
    </row>
    <row r="99" spans="1:10" ht="12.75">
      <c r="A99" s="118" t="s">
        <v>141</v>
      </c>
      <c r="B99" s="119">
        <v>6.7</v>
      </c>
      <c r="C99" s="119">
        <v>6.07</v>
      </c>
      <c r="D99" s="119">
        <f aca="true" t="shared" si="12" ref="D99:D108">+C99-B99</f>
        <v>-0.6299999999999999</v>
      </c>
      <c r="E99" s="119">
        <v>6.7</v>
      </c>
      <c r="F99" s="119">
        <v>5.8</v>
      </c>
      <c r="G99" s="120">
        <f aca="true" t="shared" si="13" ref="G99:G108">+F99-E99</f>
        <v>-0.9000000000000004</v>
      </c>
      <c r="H99" s="121">
        <v>16901</v>
      </c>
      <c r="I99" s="124">
        <v>17554</v>
      </c>
      <c r="J99" s="123">
        <f aca="true" t="shared" si="14" ref="J99:J108">+I99-H99</f>
        <v>653</v>
      </c>
    </row>
    <row r="100" spans="1:10" ht="12.75">
      <c r="A100" s="118" t="s">
        <v>74</v>
      </c>
      <c r="B100" s="119">
        <v>0.2</v>
      </c>
      <c r="C100" s="119">
        <v>0.87</v>
      </c>
      <c r="D100" s="119">
        <f t="shared" si="12"/>
        <v>0.6699999999999999</v>
      </c>
      <c r="E100" s="119">
        <v>0.2</v>
      </c>
      <c r="F100" s="119">
        <v>0</v>
      </c>
      <c r="G100" s="120">
        <f t="shared" si="13"/>
        <v>-0.2</v>
      </c>
      <c r="H100" s="121">
        <v>9958</v>
      </c>
      <c r="I100" s="124"/>
      <c r="J100" s="123">
        <f t="shared" si="14"/>
        <v>-9958</v>
      </c>
    </row>
    <row r="101" spans="1:10" ht="12.75">
      <c r="A101" s="118" t="s">
        <v>75</v>
      </c>
      <c r="B101" s="119">
        <v>3.4</v>
      </c>
      <c r="C101" s="119">
        <v>2.46</v>
      </c>
      <c r="D101" s="119">
        <f t="shared" si="12"/>
        <v>-0.94</v>
      </c>
      <c r="E101" s="119">
        <v>3.4</v>
      </c>
      <c r="F101" s="119">
        <v>0</v>
      </c>
      <c r="G101" s="120">
        <f t="shared" si="13"/>
        <v>-3.4</v>
      </c>
      <c r="H101" s="121">
        <v>11512</v>
      </c>
      <c r="I101" s="124"/>
      <c r="J101" s="123">
        <f t="shared" si="14"/>
        <v>-11512</v>
      </c>
    </row>
    <row r="102" spans="1:10" ht="12.75">
      <c r="A102" s="118" t="s">
        <v>142</v>
      </c>
      <c r="B102" s="119"/>
      <c r="C102" s="119"/>
      <c r="D102" s="119">
        <f t="shared" si="12"/>
        <v>0</v>
      </c>
      <c r="E102" s="119"/>
      <c r="F102" s="119"/>
      <c r="G102" s="120">
        <f t="shared" si="13"/>
        <v>0</v>
      </c>
      <c r="H102" s="121"/>
      <c r="I102" s="124"/>
      <c r="J102" s="123">
        <f t="shared" si="14"/>
        <v>0</v>
      </c>
    </row>
    <row r="103" spans="1:10" ht="12.75">
      <c r="A103" s="118" t="s">
        <v>77</v>
      </c>
      <c r="B103" s="119">
        <v>7</v>
      </c>
      <c r="C103" s="119">
        <v>7</v>
      </c>
      <c r="D103" s="119">
        <f t="shared" si="12"/>
        <v>0</v>
      </c>
      <c r="E103" s="119">
        <v>7</v>
      </c>
      <c r="F103" s="119">
        <v>5</v>
      </c>
      <c r="G103" s="120">
        <f t="shared" si="13"/>
        <v>-2</v>
      </c>
      <c r="H103" s="121">
        <v>15403</v>
      </c>
      <c r="I103" s="124">
        <v>13476</v>
      </c>
      <c r="J103" s="123">
        <f t="shared" si="14"/>
        <v>-1927</v>
      </c>
    </row>
    <row r="104" spans="1:10" ht="12.75">
      <c r="A104" s="118" t="s">
        <v>78</v>
      </c>
      <c r="B104" s="119">
        <v>7</v>
      </c>
      <c r="C104" s="119">
        <v>6.87</v>
      </c>
      <c r="D104" s="119">
        <f t="shared" si="12"/>
        <v>-0.1299999999999999</v>
      </c>
      <c r="E104" s="119">
        <v>7</v>
      </c>
      <c r="F104" s="119">
        <v>0</v>
      </c>
      <c r="G104" s="120">
        <f t="shared" si="13"/>
        <v>-7</v>
      </c>
      <c r="H104" s="121">
        <v>11046</v>
      </c>
      <c r="I104" s="124"/>
      <c r="J104" s="123">
        <f t="shared" si="14"/>
        <v>-11046</v>
      </c>
    </row>
    <row r="105" spans="1:10" ht="12.75">
      <c r="A105" s="118" t="s">
        <v>79</v>
      </c>
      <c r="B105" s="119">
        <v>0</v>
      </c>
      <c r="C105" s="119">
        <v>1</v>
      </c>
      <c r="D105" s="119">
        <f t="shared" si="12"/>
        <v>1</v>
      </c>
      <c r="E105" s="119">
        <v>0</v>
      </c>
      <c r="F105" s="119">
        <v>15.73</v>
      </c>
      <c r="G105" s="120">
        <f t="shared" si="13"/>
        <v>15.73</v>
      </c>
      <c r="H105" s="121">
        <v>0</v>
      </c>
      <c r="I105" s="124">
        <v>11377</v>
      </c>
      <c r="J105" s="123">
        <f t="shared" si="14"/>
        <v>11377</v>
      </c>
    </row>
    <row r="106" spans="1:10" ht="12.75">
      <c r="A106" s="118" t="s">
        <v>80</v>
      </c>
      <c r="B106" s="119">
        <v>1</v>
      </c>
      <c r="C106" s="119">
        <v>1</v>
      </c>
      <c r="D106" s="119">
        <f t="shared" si="12"/>
        <v>0</v>
      </c>
      <c r="E106" s="119">
        <v>1</v>
      </c>
      <c r="F106" s="119">
        <v>1</v>
      </c>
      <c r="G106" s="120">
        <f t="shared" si="13"/>
        <v>0</v>
      </c>
      <c r="H106" s="121">
        <v>14625</v>
      </c>
      <c r="I106" s="124">
        <v>13763</v>
      </c>
      <c r="J106" s="123">
        <f t="shared" si="14"/>
        <v>-862</v>
      </c>
    </row>
    <row r="107" spans="1:10" ht="12.75">
      <c r="A107" s="118" t="s">
        <v>81</v>
      </c>
      <c r="B107" s="119">
        <v>10.8</v>
      </c>
      <c r="C107" s="119">
        <v>10.95</v>
      </c>
      <c r="D107" s="119">
        <f t="shared" si="12"/>
        <v>0.14999999999999858</v>
      </c>
      <c r="E107" s="119">
        <v>10.8</v>
      </c>
      <c r="F107" s="119">
        <v>9.95</v>
      </c>
      <c r="G107" s="120">
        <f t="shared" si="13"/>
        <v>-0.8500000000000014</v>
      </c>
      <c r="H107" s="121">
        <v>11228</v>
      </c>
      <c r="I107" s="124">
        <v>10594</v>
      </c>
      <c r="J107" s="123">
        <f t="shared" si="14"/>
        <v>-634</v>
      </c>
    </row>
    <row r="108" spans="1:10" ht="13.5" thickBot="1">
      <c r="A108" s="125" t="s">
        <v>8</v>
      </c>
      <c r="B108" s="126">
        <v>39.5</v>
      </c>
      <c r="C108" s="126">
        <v>39.95</v>
      </c>
      <c r="D108" s="126">
        <f t="shared" si="12"/>
        <v>0.45000000000000284</v>
      </c>
      <c r="E108" s="126">
        <v>39.5</v>
      </c>
      <c r="F108" s="126">
        <v>40.75</v>
      </c>
      <c r="G108" s="127">
        <f t="shared" si="13"/>
        <v>1.25</v>
      </c>
      <c r="H108" s="128">
        <v>13750</v>
      </c>
      <c r="I108" s="129">
        <v>12510</v>
      </c>
      <c r="J108" s="130">
        <f t="shared" si="14"/>
        <v>-1240</v>
      </c>
    </row>
    <row r="109" ht="13.5" thickBot="1"/>
    <row r="110" spans="1:16" ht="12.75">
      <c r="A110" s="394" t="s">
        <v>82</v>
      </c>
      <c r="B110" s="395"/>
      <c r="C110" s="396"/>
      <c r="D110" s="105"/>
      <c r="E110" s="394" t="s">
        <v>83</v>
      </c>
      <c r="F110" s="395"/>
      <c r="G110" s="396"/>
      <c r="H110"/>
      <c r="I110"/>
      <c r="J110"/>
      <c r="K110"/>
      <c r="L110"/>
      <c r="M110"/>
      <c r="N110"/>
      <c r="O110"/>
      <c r="P110"/>
    </row>
    <row r="111" spans="1:16" ht="13.5" thickBot="1">
      <c r="A111" s="106" t="s">
        <v>84</v>
      </c>
      <c r="B111" s="107" t="s">
        <v>85</v>
      </c>
      <c r="C111" s="108" t="s">
        <v>66</v>
      </c>
      <c r="D111" s="105"/>
      <c r="E111" s="106"/>
      <c r="F111" s="397" t="s">
        <v>86</v>
      </c>
      <c r="G111" s="398"/>
      <c r="H111"/>
      <c r="I111"/>
      <c r="J111"/>
      <c r="K111"/>
      <c r="L111"/>
      <c r="M111"/>
      <c r="N111"/>
      <c r="O111"/>
      <c r="P111"/>
    </row>
    <row r="112" spans="1:16" ht="12.75">
      <c r="A112" s="109">
        <v>2004</v>
      </c>
      <c r="B112" s="110">
        <v>40</v>
      </c>
      <c r="C112" s="111">
        <v>42</v>
      </c>
      <c r="D112" s="105"/>
      <c r="E112" s="109">
        <v>2004</v>
      </c>
      <c r="F112" s="399">
        <v>68</v>
      </c>
      <c r="G112" s="400"/>
      <c r="H112"/>
      <c r="I112"/>
      <c r="J112"/>
      <c r="K112"/>
      <c r="L112"/>
      <c r="M112"/>
      <c r="N112"/>
      <c r="O112"/>
      <c r="P112"/>
    </row>
    <row r="113" spans="1:16" ht="13.5" thickBot="1">
      <c r="A113" s="112">
        <v>2005</v>
      </c>
      <c r="B113" s="113">
        <v>42</v>
      </c>
      <c r="C113" s="168" t="s">
        <v>221</v>
      </c>
      <c r="D113" s="105"/>
      <c r="E113" s="112">
        <v>2005</v>
      </c>
      <c r="F113" s="385">
        <v>68</v>
      </c>
      <c r="G113" s="386"/>
      <c r="H113"/>
      <c r="I113"/>
      <c r="J113"/>
      <c r="K113"/>
      <c r="L113"/>
      <c r="M113"/>
      <c r="N113"/>
      <c r="O113"/>
      <c r="P113"/>
    </row>
  </sheetData>
  <mergeCells count="123">
    <mergeCell ref="I80:L80"/>
    <mergeCell ref="B80:B81"/>
    <mergeCell ref="C80:F80"/>
    <mergeCell ref="G80:G81"/>
    <mergeCell ref="H80:H81"/>
    <mergeCell ref="L74:M75"/>
    <mergeCell ref="N74:N75"/>
    <mergeCell ref="O74:O75"/>
    <mergeCell ref="C75:C76"/>
    <mergeCell ref="D75:I75"/>
    <mergeCell ref="A74:A76"/>
    <mergeCell ref="B74:B76"/>
    <mergeCell ref="C74:I74"/>
    <mergeCell ref="J74:J76"/>
    <mergeCell ref="C69:D69"/>
    <mergeCell ref="F69:G69"/>
    <mergeCell ref="I69:K69"/>
    <mergeCell ref="F70:G70"/>
    <mergeCell ref="C67:D67"/>
    <mergeCell ref="F67:G67"/>
    <mergeCell ref="I67:K67"/>
    <mergeCell ref="C68:D68"/>
    <mergeCell ref="F68:G68"/>
    <mergeCell ref="I68:K68"/>
    <mergeCell ref="C65:D65"/>
    <mergeCell ref="F65:G65"/>
    <mergeCell ref="I65:K65"/>
    <mergeCell ref="C66:D66"/>
    <mergeCell ref="F66:G66"/>
    <mergeCell ref="I66:K66"/>
    <mergeCell ref="A63:E63"/>
    <mergeCell ref="F63:L63"/>
    <mergeCell ref="C64:D64"/>
    <mergeCell ref="F64:G64"/>
    <mergeCell ref="I64:K64"/>
    <mergeCell ref="A3:A6"/>
    <mergeCell ref="B3:N3"/>
    <mergeCell ref="H4:I4"/>
    <mergeCell ref="M4:N4"/>
    <mergeCell ref="B36:D36"/>
    <mergeCell ref="E36:G36"/>
    <mergeCell ref="J36:L36"/>
    <mergeCell ref="B37:D37"/>
    <mergeCell ref="E37:G37"/>
    <mergeCell ref="H39:K40"/>
    <mergeCell ref="L39:L40"/>
    <mergeCell ref="A41:B41"/>
    <mergeCell ref="D41:F41"/>
    <mergeCell ref="H41:K41"/>
    <mergeCell ref="A39:B40"/>
    <mergeCell ref="C39:C40"/>
    <mergeCell ref="D39:F40"/>
    <mergeCell ref="G39:G40"/>
    <mergeCell ref="A42:B42"/>
    <mergeCell ref="D42:F42"/>
    <mergeCell ref="H42:K42"/>
    <mergeCell ref="A43:B43"/>
    <mergeCell ref="D43:F43"/>
    <mergeCell ref="H43:K43"/>
    <mergeCell ref="A44:B44"/>
    <mergeCell ref="D44:F44"/>
    <mergeCell ref="H44:K44"/>
    <mergeCell ref="A45:B45"/>
    <mergeCell ref="D45:F45"/>
    <mergeCell ref="H45:K45"/>
    <mergeCell ref="A46:B46"/>
    <mergeCell ref="D46:F46"/>
    <mergeCell ref="H46:K46"/>
    <mergeCell ref="A47:B47"/>
    <mergeCell ref="D47:F47"/>
    <mergeCell ref="H47:K47"/>
    <mergeCell ref="A48:B48"/>
    <mergeCell ref="D48:F48"/>
    <mergeCell ref="H48:K48"/>
    <mergeCell ref="A50:B51"/>
    <mergeCell ref="C50:C51"/>
    <mergeCell ref="D50:F51"/>
    <mergeCell ref="G50:G51"/>
    <mergeCell ref="H50:K51"/>
    <mergeCell ref="L50:L51"/>
    <mergeCell ref="A52:B52"/>
    <mergeCell ref="D52:F52"/>
    <mergeCell ref="H52:K52"/>
    <mergeCell ref="A53:B53"/>
    <mergeCell ref="D53:F53"/>
    <mergeCell ref="H53:K53"/>
    <mergeCell ref="A54:B54"/>
    <mergeCell ref="D54:F54"/>
    <mergeCell ref="H54:K54"/>
    <mergeCell ref="A55:B55"/>
    <mergeCell ref="D55:F55"/>
    <mergeCell ref="H55:K55"/>
    <mergeCell ref="A56:B56"/>
    <mergeCell ref="D56:F56"/>
    <mergeCell ref="H56:K56"/>
    <mergeCell ref="A57:B57"/>
    <mergeCell ref="D57:F57"/>
    <mergeCell ref="H57:K57"/>
    <mergeCell ref="A58:B58"/>
    <mergeCell ref="D58:F58"/>
    <mergeCell ref="H58:K58"/>
    <mergeCell ref="A59:B59"/>
    <mergeCell ref="D59:F59"/>
    <mergeCell ref="H59:K59"/>
    <mergeCell ref="A60:B60"/>
    <mergeCell ref="D60:F60"/>
    <mergeCell ref="H60:K60"/>
    <mergeCell ref="L77:M77"/>
    <mergeCell ref="L78:M78"/>
    <mergeCell ref="J90:L90"/>
    <mergeCell ref="A96:A97"/>
    <mergeCell ref="B96:D96"/>
    <mergeCell ref="E96:G96"/>
    <mergeCell ref="H96:J96"/>
    <mergeCell ref="A90:A91"/>
    <mergeCell ref="B90:B91"/>
    <mergeCell ref="C90:H90"/>
    <mergeCell ref="A80:A81"/>
    <mergeCell ref="F113:G113"/>
    <mergeCell ref="A110:C110"/>
    <mergeCell ref="E110:G110"/>
    <mergeCell ref="F111:G111"/>
    <mergeCell ref="F112:G112"/>
  </mergeCells>
  <printOptions horizontalCentered="1"/>
  <pageMargins left="0.15748031496062992" right="0.15748031496062992" top="0.5905511811023623" bottom="0.15748031496062992" header="0.35433070866141736" footer="0.15748031496062992"/>
  <pageSetup horizontalDpi="600" verticalDpi="600" orientation="portrait" paperSize="9" scale="64" r:id="rId1"/>
  <headerFooter alignWithMargins="0">
    <oddFooter>&amp;C&amp;P</oddFooter>
  </headerFooter>
  <rowBreaks count="1" manualBreakCount="1">
    <brk id="73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116"/>
  <sheetViews>
    <sheetView view="pageBreakPreview" zoomScale="75" zoomScaleNormal="90" zoomScaleSheetLayoutView="75" workbookViewId="0" topLeftCell="A109">
      <selection activeCell="M2" sqref="M2"/>
    </sheetView>
  </sheetViews>
  <sheetFormatPr defaultColWidth="9.00390625" defaultRowHeight="12.75"/>
  <cols>
    <col min="1" max="1" width="28.125" style="10" customWidth="1"/>
    <col min="2" max="6" width="9.75390625" style="11" customWidth="1"/>
    <col min="7" max="7" width="11.00390625" style="11" customWidth="1"/>
    <col min="8" max="8" width="8.125" style="11" customWidth="1"/>
    <col min="9" max="9" width="8.875" style="10" customWidth="1"/>
    <col min="10" max="16" width="9.125" style="10" customWidth="1"/>
  </cols>
  <sheetData>
    <row r="1" spans="12:14" ht="15.75">
      <c r="L1" s="12"/>
      <c r="N1" s="13"/>
    </row>
    <row r="2" spans="1:14" ht="16.5" thickBot="1">
      <c r="A2" s="14"/>
      <c r="B2" s="15"/>
      <c r="C2" s="15"/>
      <c r="D2" s="15"/>
      <c r="E2" s="15"/>
      <c r="F2" s="15"/>
      <c r="G2" s="15"/>
      <c r="H2" s="15"/>
      <c r="L2" s="12"/>
      <c r="N2" s="13"/>
    </row>
    <row r="3" spans="1:14" ht="24" customHeight="1" thickBot="1">
      <c r="A3" s="282" t="s">
        <v>0</v>
      </c>
      <c r="B3" s="279" t="s">
        <v>254</v>
      </c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8"/>
    </row>
    <row r="4" spans="1:14" ht="12.75">
      <c r="A4" s="281"/>
      <c r="B4" s="16" t="s">
        <v>1</v>
      </c>
      <c r="C4" s="17"/>
      <c r="D4" s="18"/>
      <c r="E4" s="16" t="s">
        <v>2</v>
      </c>
      <c r="F4" s="17"/>
      <c r="G4" s="18"/>
      <c r="H4" s="298" t="s">
        <v>3</v>
      </c>
      <c r="I4" s="299"/>
      <c r="J4" s="17" t="s">
        <v>4</v>
      </c>
      <c r="K4" s="19"/>
      <c r="L4" s="18"/>
      <c r="M4" s="298" t="s">
        <v>5</v>
      </c>
      <c r="N4" s="300"/>
    </row>
    <row r="5" spans="1:14" ht="12.75">
      <c r="A5" s="281"/>
      <c r="B5" s="20" t="s">
        <v>6</v>
      </c>
      <c r="C5" s="21" t="s">
        <v>7</v>
      </c>
      <c r="D5" s="22" t="s">
        <v>8</v>
      </c>
      <c r="E5" s="20" t="s">
        <v>6</v>
      </c>
      <c r="F5" s="21" t="s">
        <v>7</v>
      </c>
      <c r="G5" s="22" t="s">
        <v>8</v>
      </c>
      <c r="H5" s="23" t="s">
        <v>8</v>
      </c>
      <c r="I5" s="23" t="s">
        <v>9</v>
      </c>
      <c r="J5" s="24" t="s">
        <v>6</v>
      </c>
      <c r="K5" s="21" t="s">
        <v>7</v>
      </c>
      <c r="L5" s="22" t="s">
        <v>8</v>
      </c>
      <c r="M5" s="23" t="s">
        <v>8</v>
      </c>
      <c r="N5" s="22" t="s">
        <v>9</v>
      </c>
    </row>
    <row r="6" spans="1:14" ht="13.5" thickBot="1">
      <c r="A6" s="278"/>
      <c r="B6" s="25" t="s">
        <v>10</v>
      </c>
      <c r="C6" s="26" t="s">
        <v>10</v>
      </c>
      <c r="D6" s="27"/>
      <c r="E6" s="25" t="s">
        <v>10</v>
      </c>
      <c r="F6" s="26" t="s">
        <v>10</v>
      </c>
      <c r="G6" s="27"/>
      <c r="H6" s="28" t="s">
        <v>11</v>
      </c>
      <c r="I6" s="29" t="s">
        <v>12</v>
      </c>
      <c r="J6" s="30" t="s">
        <v>10</v>
      </c>
      <c r="K6" s="26" t="s">
        <v>10</v>
      </c>
      <c r="L6" s="27"/>
      <c r="M6" s="28" t="s">
        <v>11</v>
      </c>
      <c r="N6" s="27" t="s">
        <v>12</v>
      </c>
    </row>
    <row r="7" spans="1:14" ht="13.5" customHeight="1" thickTop="1">
      <c r="A7" s="31" t="s">
        <v>13</v>
      </c>
      <c r="B7" s="32"/>
      <c r="C7" s="33"/>
      <c r="D7" s="34"/>
      <c r="E7" s="32"/>
      <c r="F7" s="33"/>
      <c r="G7" s="34"/>
      <c r="H7" s="35"/>
      <c r="I7" s="36"/>
      <c r="J7" s="37"/>
      <c r="K7" s="33"/>
      <c r="L7" s="38"/>
      <c r="M7" s="35"/>
      <c r="N7" s="39"/>
    </row>
    <row r="8" spans="1:14" ht="13.5" customHeight="1">
      <c r="A8" s="40" t="s">
        <v>14</v>
      </c>
      <c r="B8" s="41">
        <v>5975</v>
      </c>
      <c r="C8" s="42"/>
      <c r="D8" s="43">
        <f>SUM(B8:C8)</f>
        <v>5975</v>
      </c>
      <c r="E8" s="41">
        <v>6198</v>
      </c>
      <c r="F8" s="42"/>
      <c r="G8" s="43">
        <f>SUM(E8:F8)</f>
        <v>6198</v>
      </c>
      <c r="H8" s="44">
        <f>+G8-D8</f>
        <v>223</v>
      </c>
      <c r="I8" s="45">
        <f>+G8/D8</f>
        <v>1.0373221757322175</v>
      </c>
      <c r="J8" s="46">
        <v>6300</v>
      </c>
      <c r="K8" s="42"/>
      <c r="L8" s="47">
        <f>SUM(J8:K8)</f>
        <v>6300</v>
      </c>
      <c r="M8" s="44">
        <f>+L8-G8</f>
        <v>102</v>
      </c>
      <c r="N8" s="48">
        <f>+L8/G8</f>
        <v>1.016456921587609</v>
      </c>
    </row>
    <row r="9" spans="1:14" ht="13.5" customHeight="1">
      <c r="A9" s="40" t="s">
        <v>15</v>
      </c>
      <c r="B9" s="41"/>
      <c r="C9" s="42"/>
      <c r="D9" s="43">
        <f aca="true" t="shared" si="0" ref="D9:D15">SUM(B9:C9)</f>
        <v>0</v>
      </c>
      <c r="E9" s="41"/>
      <c r="F9" s="42"/>
      <c r="G9" s="43">
        <f aca="true" t="shared" si="1" ref="G9:G15">SUM(E9:F9)</f>
        <v>0</v>
      </c>
      <c r="H9" s="44">
        <f aca="true" t="shared" si="2" ref="H9:H35">+G9-D9</f>
        <v>0</v>
      </c>
      <c r="I9" s="45"/>
      <c r="J9" s="46"/>
      <c r="K9" s="42"/>
      <c r="L9" s="47">
        <f aca="true" t="shared" si="3" ref="L9:L15">SUM(J9:K9)</f>
        <v>0</v>
      </c>
      <c r="M9" s="44">
        <f aca="true" t="shared" si="4" ref="M9:M35">+L9-G9</f>
        <v>0</v>
      </c>
      <c r="N9" s="48"/>
    </row>
    <row r="10" spans="1:14" ht="13.5" customHeight="1">
      <c r="A10" s="40" t="s">
        <v>16</v>
      </c>
      <c r="B10" s="41"/>
      <c r="C10" s="42"/>
      <c r="D10" s="43">
        <f t="shared" si="0"/>
        <v>0</v>
      </c>
      <c r="E10" s="41"/>
      <c r="F10" s="42"/>
      <c r="G10" s="43">
        <f t="shared" si="1"/>
        <v>0</v>
      </c>
      <c r="H10" s="44">
        <f t="shared" si="2"/>
        <v>0</v>
      </c>
      <c r="I10" s="45"/>
      <c r="J10" s="46"/>
      <c r="K10" s="42"/>
      <c r="L10" s="47">
        <f t="shared" si="3"/>
        <v>0</v>
      </c>
      <c r="M10" s="44">
        <f t="shared" si="4"/>
        <v>0</v>
      </c>
      <c r="N10" s="48"/>
    </row>
    <row r="11" spans="1:14" ht="13.5" customHeight="1">
      <c r="A11" s="40" t="s">
        <v>17</v>
      </c>
      <c r="B11" s="41">
        <v>73</v>
      </c>
      <c r="C11" s="42"/>
      <c r="D11" s="43">
        <f t="shared" si="0"/>
        <v>73</v>
      </c>
      <c r="E11" s="41">
        <v>15</v>
      </c>
      <c r="F11" s="42"/>
      <c r="G11" s="43">
        <f t="shared" si="1"/>
        <v>15</v>
      </c>
      <c r="H11" s="44">
        <f t="shared" si="2"/>
        <v>-58</v>
      </c>
      <c r="I11" s="45">
        <f aca="true" t="shared" si="5" ref="I11:I35">+G11/D11</f>
        <v>0.2054794520547945</v>
      </c>
      <c r="J11" s="46">
        <v>15</v>
      </c>
      <c r="K11" s="42"/>
      <c r="L11" s="47">
        <f t="shared" si="3"/>
        <v>15</v>
      </c>
      <c r="M11" s="44">
        <f t="shared" si="4"/>
        <v>0</v>
      </c>
      <c r="N11" s="48">
        <f aca="true" t="shared" si="6" ref="N11:N35">+L11/G11</f>
        <v>1</v>
      </c>
    </row>
    <row r="12" spans="1:14" ht="13.5" customHeight="1">
      <c r="A12" s="49" t="s">
        <v>18</v>
      </c>
      <c r="B12" s="41"/>
      <c r="C12" s="42"/>
      <c r="D12" s="43">
        <f t="shared" si="0"/>
        <v>0</v>
      </c>
      <c r="E12" s="41"/>
      <c r="F12" s="42"/>
      <c r="G12" s="43">
        <f t="shared" si="1"/>
        <v>0</v>
      </c>
      <c r="H12" s="44">
        <f t="shared" si="2"/>
        <v>0</v>
      </c>
      <c r="I12" s="45"/>
      <c r="J12" s="46"/>
      <c r="K12" s="42"/>
      <c r="L12" s="47">
        <f t="shared" si="3"/>
        <v>0</v>
      </c>
      <c r="M12" s="44">
        <f t="shared" si="4"/>
        <v>0</v>
      </c>
      <c r="N12" s="48"/>
    </row>
    <row r="13" spans="1:14" ht="13.5" customHeight="1">
      <c r="A13" s="49" t="s">
        <v>19</v>
      </c>
      <c r="B13" s="41"/>
      <c r="C13" s="42"/>
      <c r="D13" s="43">
        <f t="shared" si="0"/>
        <v>0</v>
      </c>
      <c r="E13" s="41"/>
      <c r="F13" s="42"/>
      <c r="G13" s="43">
        <f t="shared" si="1"/>
        <v>0</v>
      </c>
      <c r="H13" s="44">
        <f t="shared" si="2"/>
        <v>0</v>
      </c>
      <c r="I13" s="45"/>
      <c r="J13" s="46"/>
      <c r="K13" s="42"/>
      <c r="L13" s="47">
        <f t="shared" si="3"/>
        <v>0</v>
      </c>
      <c r="M13" s="44">
        <f t="shared" si="4"/>
        <v>0</v>
      </c>
      <c r="N13" s="48"/>
    </row>
    <row r="14" spans="1:14" ht="23.25" customHeight="1">
      <c r="A14" s="49" t="s">
        <v>20</v>
      </c>
      <c r="B14" s="41"/>
      <c r="C14" s="42"/>
      <c r="D14" s="43">
        <f t="shared" si="0"/>
        <v>0</v>
      </c>
      <c r="E14" s="41"/>
      <c r="F14" s="42"/>
      <c r="G14" s="43">
        <f t="shared" si="1"/>
        <v>0</v>
      </c>
      <c r="H14" s="44">
        <f t="shared" si="2"/>
        <v>0</v>
      </c>
      <c r="I14" s="45"/>
      <c r="J14" s="46"/>
      <c r="K14" s="42"/>
      <c r="L14" s="47">
        <f t="shared" si="3"/>
        <v>0</v>
      </c>
      <c r="M14" s="44">
        <f t="shared" si="4"/>
        <v>0</v>
      </c>
      <c r="N14" s="48"/>
    </row>
    <row r="15" spans="1:14" ht="13.5" customHeight="1" thickBot="1">
      <c r="A15" s="50" t="s">
        <v>21</v>
      </c>
      <c r="B15" s="51">
        <v>9677</v>
      </c>
      <c r="C15" s="52"/>
      <c r="D15" s="43">
        <f t="shared" si="0"/>
        <v>9677</v>
      </c>
      <c r="E15" s="51">
        <v>9246</v>
      </c>
      <c r="F15" s="52"/>
      <c r="G15" s="43">
        <f t="shared" si="1"/>
        <v>9246</v>
      </c>
      <c r="H15" s="53">
        <f t="shared" si="2"/>
        <v>-431</v>
      </c>
      <c r="I15" s="54">
        <f t="shared" si="5"/>
        <v>0.9554614033274775</v>
      </c>
      <c r="J15" s="55">
        <v>9705</v>
      </c>
      <c r="K15" s="52"/>
      <c r="L15" s="47">
        <f t="shared" si="3"/>
        <v>9705</v>
      </c>
      <c r="M15" s="53">
        <f t="shared" si="4"/>
        <v>459</v>
      </c>
      <c r="N15" s="56">
        <f t="shared" si="6"/>
        <v>1.0496430889033095</v>
      </c>
    </row>
    <row r="16" spans="1:14" ht="13.5" customHeight="1" thickBot="1">
      <c r="A16" s="57" t="s">
        <v>22</v>
      </c>
      <c r="B16" s="58">
        <f aca="true" t="shared" si="7" ref="B16:G16">SUM(B7+B8+B9+B10+B11+B13+B15)</f>
        <v>15725</v>
      </c>
      <c r="C16" s="59">
        <f t="shared" si="7"/>
        <v>0</v>
      </c>
      <c r="D16" s="60">
        <f t="shared" si="7"/>
        <v>15725</v>
      </c>
      <c r="E16" s="58">
        <f t="shared" si="7"/>
        <v>15459</v>
      </c>
      <c r="F16" s="59">
        <f t="shared" si="7"/>
        <v>0</v>
      </c>
      <c r="G16" s="60">
        <f t="shared" si="7"/>
        <v>15459</v>
      </c>
      <c r="H16" s="61">
        <f t="shared" si="2"/>
        <v>-266</v>
      </c>
      <c r="I16" s="62">
        <f t="shared" si="5"/>
        <v>0.9830842607313196</v>
      </c>
      <c r="J16" s="63">
        <f>SUM(J7+J8+J9+J10+J11+J13+J15)</f>
        <v>16020</v>
      </c>
      <c r="K16" s="59">
        <f>SUM(K7+K8+K9+K10+K11+K13+K15)</f>
        <v>0</v>
      </c>
      <c r="L16" s="60">
        <f>SUM(L7+L8+L9+L10+L11+L13+L15)</f>
        <v>16020</v>
      </c>
      <c r="M16" s="61">
        <f t="shared" si="4"/>
        <v>561</v>
      </c>
      <c r="N16" s="64">
        <f t="shared" si="6"/>
        <v>1.0362895400737435</v>
      </c>
    </row>
    <row r="17" spans="1:14" ht="13.5" customHeight="1">
      <c r="A17" s="65" t="s">
        <v>23</v>
      </c>
      <c r="B17" s="32">
        <v>2910</v>
      </c>
      <c r="C17" s="33"/>
      <c r="D17" s="43">
        <f aca="true" t="shared" si="8" ref="D17:D34">SUM(B17:C17)</f>
        <v>2910</v>
      </c>
      <c r="E17" s="32">
        <v>2813</v>
      </c>
      <c r="F17" s="33"/>
      <c r="G17" s="34">
        <f>SUM(E17:F17)</f>
        <v>2813</v>
      </c>
      <c r="H17" s="35">
        <f t="shared" si="2"/>
        <v>-97</v>
      </c>
      <c r="I17" s="66">
        <f t="shared" si="5"/>
        <v>0.9666666666666667</v>
      </c>
      <c r="J17" s="37">
        <v>2927</v>
      </c>
      <c r="K17" s="33"/>
      <c r="L17" s="38">
        <f>SUM(J17:K17)</f>
        <v>2927</v>
      </c>
      <c r="M17" s="35">
        <f t="shared" si="4"/>
        <v>114</v>
      </c>
      <c r="N17" s="67">
        <f t="shared" si="6"/>
        <v>1.0405261286882332</v>
      </c>
    </row>
    <row r="18" spans="1:14" ht="21" customHeight="1">
      <c r="A18" s="49" t="s">
        <v>24</v>
      </c>
      <c r="B18" s="32"/>
      <c r="C18" s="33"/>
      <c r="D18" s="43">
        <f t="shared" si="8"/>
        <v>0</v>
      </c>
      <c r="E18" s="32"/>
      <c r="F18" s="33"/>
      <c r="G18" s="34">
        <f aca="true" t="shared" si="9" ref="G18:G34">SUM(E18:F18)</f>
        <v>0</v>
      </c>
      <c r="H18" s="44">
        <f t="shared" si="2"/>
        <v>0</v>
      </c>
      <c r="I18" s="45"/>
      <c r="J18" s="37">
        <v>400</v>
      </c>
      <c r="K18" s="33"/>
      <c r="L18" s="38">
        <f aca="true" t="shared" si="10" ref="L18:L34">SUM(J18:K18)</f>
        <v>400</v>
      </c>
      <c r="M18" s="44">
        <f t="shared" si="4"/>
        <v>400</v>
      </c>
      <c r="N18" s="48"/>
    </row>
    <row r="19" spans="1:14" ht="13.5" customHeight="1">
      <c r="A19" s="40" t="s">
        <v>25</v>
      </c>
      <c r="B19" s="41">
        <v>870</v>
      </c>
      <c r="C19" s="42"/>
      <c r="D19" s="43">
        <f t="shared" si="8"/>
        <v>870</v>
      </c>
      <c r="E19" s="41">
        <v>902</v>
      </c>
      <c r="F19" s="42"/>
      <c r="G19" s="34">
        <f t="shared" si="9"/>
        <v>902</v>
      </c>
      <c r="H19" s="44">
        <f t="shared" si="2"/>
        <v>32</v>
      </c>
      <c r="I19" s="45">
        <f t="shared" si="5"/>
        <v>1.0367816091954023</v>
      </c>
      <c r="J19" s="46">
        <v>1100</v>
      </c>
      <c r="K19" s="42"/>
      <c r="L19" s="38">
        <f t="shared" si="10"/>
        <v>1100</v>
      </c>
      <c r="M19" s="44">
        <f t="shared" si="4"/>
        <v>198</v>
      </c>
      <c r="N19" s="48">
        <f t="shared" si="6"/>
        <v>1.2195121951219512</v>
      </c>
    </row>
    <row r="20" spans="1:14" ht="13.5" customHeight="1">
      <c r="A20" s="49" t="s">
        <v>26</v>
      </c>
      <c r="B20" s="41"/>
      <c r="C20" s="42"/>
      <c r="D20" s="43">
        <f t="shared" si="8"/>
        <v>0</v>
      </c>
      <c r="E20" s="41"/>
      <c r="F20" s="42"/>
      <c r="G20" s="34">
        <f t="shared" si="9"/>
        <v>0</v>
      </c>
      <c r="H20" s="44">
        <f t="shared" si="2"/>
        <v>0</v>
      </c>
      <c r="I20" s="45"/>
      <c r="J20" s="46"/>
      <c r="K20" s="42"/>
      <c r="L20" s="38">
        <f t="shared" si="10"/>
        <v>0</v>
      </c>
      <c r="M20" s="44">
        <f t="shared" si="4"/>
        <v>0</v>
      </c>
      <c r="N20" s="48"/>
    </row>
    <row r="21" spans="1:14" ht="13.5" customHeight="1">
      <c r="A21" s="40" t="s">
        <v>27</v>
      </c>
      <c r="B21" s="41"/>
      <c r="C21" s="42"/>
      <c r="D21" s="43">
        <f t="shared" si="8"/>
        <v>0</v>
      </c>
      <c r="E21" s="41"/>
      <c r="F21" s="42"/>
      <c r="G21" s="34">
        <f t="shared" si="9"/>
        <v>0</v>
      </c>
      <c r="H21" s="44">
        <f t="shared" si="2"/>
        <v>0</v>
      </c>
      <c r="I21" s="45"/>
      <c r="J21" s="46"/>
      <c r="K21" s="42"/>
      <c r="L21" s="38">
        <f t="shared" si="10"/>
        <v>0</v>
      </c>
      <c r="M21" s="44">
        <f t="shared" si="4"/>
        <v>0</v>
      </c>
      <c r="N21" s="48"/>
    </row>
    <row r="22" spans="1:14" ht="13.5" customHeight="1">
      <c r="A22" s="40" t="s">
        <v>28</v>
      </c>
      <c r="B22" s="46">
        <v>1262</v>
      </c>
      <c r="C22" s="42"/>
      <c r="D22" s="43">
        <f t="shared" si="8"/>
        <v>1262</v>
      </c>
      <c r="E22" s="46">
        <v>1265</v>
      </c>
      <c r="F22" s="42"/>
      <c r="G22" s="34">
        <f t="shared" si="9"/>
        <v>1265</v>
      </c>
      <c r="H22" s="44">
        <f t="shared" si="2"/>
        <v>3</v>
      </c>
      <c r="I22" s="45">
        <f t="shared" si="5"/>
        <v>1.002377179080824</v>
      </c>
      <c r="J22" s="46">
        <v>1070</v>
      </c>
      <c r="K22" s="42"/>
      <c r="L22" s="38">
        <f t="shared" si="10"/>
        <v>1070</v>
      </c>
      <c r="M22" s="44">
        <f t="shared" si="4"/>
        <v>-195</v>
      </c>
      <c r="N22" s="48">
        <f t="shared" si="6"/>
        <v>0.8458498023715415</v>
      </c>
    </row>
    <row r="23" spans="1:14" ht="13.5" customHeight="1">
      <c r="A23" s="49" t="s">
        <v>29</v>
      </c>
      <c r="B23" s="41">
        <v>793</v>
      </c>
      <c r="C23" s="42"/>
      <c r="D23" s="43">
        <f t="shared" si="8"/>
        <v>793</v>
      </c>
      <c r="E23" s="41">
        <v>719</v>
      </c>
      <c r="F23" s="42"/>
      <c r="G23" s="34">
        <f t="shared" si="9"/>
        <v>719</v>
      </c>
      <c r="H23" s="44">
        <f t="shared" si="2"/>
        <v>-74</v>
      </c>
      <c r="I23" s="45">
        <f t="shared" si="5"/>
        <v>0.9066834804539723</v>
      </c>
      <c r="J23" s="68">
        <v>600</v>
      </c>
      <c r="K23" s="42"/>
      <c r="L23" s="38">
        <f t="shared" si="10"/>
        <v>600</v>
      </c>
      <c r="M23" s="44">
        <f t="shared" si="4"/>
        <v>-119</v>
      </c>
      <c r="N23" s="48">
        <f t="shared" si="6"/>
        <v>0.8344923504867872</v>
      </c>
    </row>
    <row r="24" spans="1:14" ht="13.5" customHeight="1">
      <c r="A24" s="40" t="s">
        <v>30</v>
      </c>
      <c r="B24" s="41">
        <v>424</v>
      </c>
      <c r="C24" s="42"/>
      <c r="D24" s="43">
        <f t="shared" si="8"/>
        <v>424</v>
      </c>
      <c r="E24" s="41">
        <v>540</v>
      </c>
      <c r="F24" s="42"/>
      <c r="G24" s="34">
        <f t="shared" si="9"/>
        <v>540</v>
      </c>
      <c r="H24" s="44">
        <f t="shared" si="2"/>
        <v>116</v>
      </c>
      <c r="I24" s="45">
        <f t="shared" si="5"/>
        <v>1.2735849056603774</v>
      </c>
      <c r="J24" s="68">
        <v>470</v>
      </c>
      <c r="K24" s="42"/>
      <c r="L24" s="38">
        <f t="shared" si="10"/>
        <v>470</v>
      </c>
      <c r="M24" s="44">
        <f t="shared" si="4"/>
        <v>-70</v>
      </c>
      <c r="N24" s="48">
        <f t="shared" si="6"/>
        <v>0.8703703703703703</v>
      </c>
    </row>
    <row r="25" spans="1:14" ht="13.5" customHeight="1">
      <c r="A25" s="69" t="s">
        <v>31</v>
      </c>
      <c r="B25" s="46">
        <v>9657</v>
      </c>
      <c r="C25" s="42"/>
      <c r="D25" s="43">
        <f t="shared" si="8"/>
        <v>9657</v>
      </c>
      <c r="E25" s="46">
        <v>9990</v>
      </c>
      <c r="F25" s="42"/>
      <c r="G25" s="34">
        <f t="shared" si="9"/>
        <v>9990</v>
      </c>
      <c r="H25" s="44">
        <f t="shared" si="2"/>
        <v>333</v>
      </c>
      <c r="I25" s="45">
        <f t="shared" si="5"/>
        <v>1.0344827586206897</v>
      </c>
      <c r="J25" s="46">
        <v>10360</v>
      </c>
      <c r="K25" s="42"/>
      <c r="L25" s="38">
        <f t="shared" si="10"/>
        <v>10360</v>
      </c>
      <c r="M25" s="44">
        <f t="shared" si="4"/>
        <v>370</v>
      </c>
      <c r="N25" s="48">
        <f t="shared" si="6"/>
        <v>1.037037037037037</v>
      </c>
    </row>
    <row r="26" spans="1:14" ht="13.5" customHeight="1">
      <c r="A26" s="49" t="s">
        <v>32</v>
      </c>
      <c r="B26" s="41">
        <v>7055</v>
      </c>
      <c r="C26" s="42"/>
      <c r="D26" s="43">
        <f t="shared" si="8"/>
        <v>7055</v>
      </c>
      <c r="E26" s="41">
        <v>7300</v>
      </c>
      <c r="F26" s="42"/>
      <c r="G26" s="34">
        <f t="shared" si="9"/>
        <v>7300</v>
      </c>
      <c r="H26" s="44">
        <f t="shared" si="2"/>
        <v>245</v>
      </c>
      <c r="I26" s="45">
        <f t="shared" si="5"/>
        <v>1.034727143869596</v>
      </c>
      <c r="J26" s="68">
        <v>7507</v>
      </c>
      <c r="K26" s="70"/>
      <c r="L26" s="38">
        <f t="shared" si="10"/>
        <v>7507</v>
      </c>
      <c r="M26" s="44">
        <f t="shared" si="4"/>
        <v>207</v>
      </c>
      <c r="N26" s="48">
        <f t="shared" si="6"/>
        <v>1.0283561643835617</v>
      </c>
    </row>
    <row r="27" spans="1:14" ht="13.5" customHeight="1">
      <c r="A27" s="69" t="s">
        <v>33</v>
      </c>
      <c r="B27" s="41">
        <v>7048</v>
      </c>
      <c r="C27" s="42"/>
      <c r="D27" s="43">
        <f t="shared" si="8"/>
        <v>7048</v>
      </c>
      <c r="E27" s="41">
        <v>7289</v>
      </c>
      <c r="F27" s="42"/>
      <c r="G27" s="34">
        <f t="shared" si="9"/>
        <v>7289</v>
      </c>
      <c r="H27" s="44">
        <f t="shared" si="2"/>
        <v>241</v>
      </c>
      <c r="I27" s="45">
        <f t="shared" si="5"/>
        <v>1.034194097616345</v>
      </c>
      <c r="J27" s="46">
        <v>7496</v>
      </c>
      <c r="K27" s="42"/>
      <c r="L27" s="38">
        <f t="shared" si="10"/>
        <v>7496</v>
      </c>
      <c r="M27" s="44">
        <f t="shared" si="4"/>
        <v>207</v>
      </c>
      <c r="N27" s="48">
        <f t="shared" si="6"/>
        <v>1.0283989573329675</v>
      </c>
    </row>
    <row r="28" spans="1:14" ht="13.5" customHeight="1">
      <c r="A28" s="49" t="s">
        <v>34</v>
      </c>
      <c r="B28" s="41">
        <v>7</v>
      </c>
      <c r="C28" s="42"/>
      <c r="D28" s="43">
        <f t="shared" si="8"/>
        <v>7</v>
      </c>
      <c r="E28" s="41">
        <v>11</v>
      </c>
      <c r="F28" s="42"/>
      <c r="G28" s="34">
        <f t="shared" si="9"/>
        <v>11</v>
      </c>
      <c r="H28" s="44">
        <f t="shared" si="2"/>
        <v>4</v>
      </c>
      <c r="I28" s="45">
        <f t="shared" si="5"/>
        <v>1.5714285714285714</v>
      </c>
      <c r="J28" s="46">
        <v>11</v>
      </c>
      <c r="K28" s="42"/>
      <c r="L28" s="38">
        <f t="shared" si="10"/>
        <v>11</v>
      </c>
      <c r="M28" s="44">
        <f t="shared" si="4"/>
        <v>0</v>
      </c>
      <c r="N28" s="48">
        <f t="shared" si="6"/>
        <v>1</v>
      </c>
    </row>
    <row r="29" spans="1:14" ht="13.5" customHeight="1">
      <c r="A29" s="49" t="s">
        <v>35</v>
      </c>
      <c r="B29" s="41">
        <v>2602</v>
      </c>
      <c r="C29" s="42"/>
      <c r="D29" s="43">
        <f t="shared" si="8"/>
        <v>2602</v>
      </c>
      <c r="E29" s="41">
        <v>2690</v>
      </c>
      <c r="F29" s="42"/>
      <c r="G29" s="34">
        <f t="shared" si="9"/>
        <v>2690</v>
      </c>
      <c r="H29" s="44">
        <f t="shared" si="2"/>
        <v>88</v>
      </c>
      <c r="I29" s="45">
        <f t="shared" si="5"/>
        <v>1.0338201383551116</v>
      </c>
      <c r="J29" s="46">
        <v>2853</v>
      </c>
      <c r="K29" s="42"/>
      <c r="L29" s="38">
        <f t="shared" si="10"/>
        <v>2853</v>
      </c>
      <c r="M29" s="44">
        <f t="shared" si="4"/>
        <v>163</v>
      </c>
      <c r="N29" s="48">
        <f t="shared" si="6"/>
        <v>1.0605947955390334</v>
      </c>
    </row>
    <row r="30" spans="1:14" ht="13.5" customHeight="1">
      <c r="A30" s="69" t="s">
        <v>36</v>
      </c>
      <c r="B30" s="41"/>
      <c r="C30" s="42"/>
      <c r="D30" s="43">
        <f t="shared" si="8"/>
        <v>0</v>
      </c>
      <c r="E30" s="41"/>
      <c r="F30" s="42"/>
      <c r="G30" s="34">
        <f t="shared" si="9"/>
        <v>0</v>
      </c>
      <c r="H30" s="44">
        <f t="shared" si="2"/>
        <v>0</v>
      </c>
      <c r="I30" s="45"/>
      <c r="J30" s="46"/>
      <c r="K30" s="42"/>
      <c r="L30" s="38">
        <f t="shared" si="10"/>
        <v>0</v>
      </c>
      <c r="M30" s="44">
        <f t="shared" si="4"/>
        <v>0</v>
      </c>
      <c r="N30" s="48"/>
    </row>
    <row r="31" spans="1:14" ht="13.5" customHeight="1">
      <c r="A31" s="69" t="s">
        <v>37</v>
      </c>
      <c r="B31" s="41">
        <v>35</v>
      </c>
      <c r="C31" s="42"/>
      <c r="D31" s="43">
        <f t="shared" si="8"/>
        <v>35</v>
      </c>
      <c r="E31" s="41">
        <v>81</v>
      </c>
      <c r="F31" s="42"/>
      <c r="G31" s="34">
        <f t="shared" si="9"/>
        <v>81</v>
      </c>
      <c r="H31" s="44">
        <f t="shared" si="2"/>
        <v>46</v>
      </c>
      <c r="I31" s="45">
        <f t="shared" si="5"/>
        <v>2.3142857142857145</v>
      </c>
      <c r="J31" s="46">
        <v>137</v>
      </c>
      <c r="K31" s="42"/>
      <c r="L31" s="38">
        <f t="shared" si="10"/>
        <v>137</v>
      </c>
      <c r="M31" s="44">
        <f t="shared" si="4"/>
        <v>56</v>
      </c>
      <c r="N31" s="48">
        <f t="shared" si="6"/>
        <v>1.691358024691358</v>
      </c>
    </row>
    <row r="32" spans="1:14" ht="13.5" customHeight="1">
      <c r="A32" s="49" t="s">
        <v>38</v>
      </c>
      <c r="B32" s="41">
        <v>157</v>
      </c>
      <c r="C32" s="42"/>
      <c r="D32" s="43">
        <f t="shared" si="8"/>
        <v>157</v>
      </c>
      <c r="E32" s="41">
        <v>304</v>
      </c>
      <c r="F32" s="42"/>
      <c r="G32" s="34">
        <f t="shared" si="9"/>
        <v>304</v>
      </c>
      <c r="H32" s="44">
        <f t="shared" si="2"/>
        <v>147</v>
      </c>
      <c r="I32" s="45">
        <f t="shared" si="5"/>
        <v>1.9363057324840764</v>
      </c>
      <c r="J32" s="68">
        <v>426</v>
      </c>
      <c r="K32" s="42"/>
      <c r="L32" s="38">
        <f t="shared" si="10"/>
        <v>426</v>
      </c>
      <c r="M32" s="44">
        <f t="shared" si="4"/>
        <v>122</v>
      </c>
      <c r="N32" s="48">
        <f t="shared" si="6"/>
        <v>1.4013157894736843</v>
      </c>
    </row>
    <row r="33" spans="1:14" ht="22.5" customHeight="1">
      <c r="A33" s="49" t="s">
        <v>39</v>
      </c>
      <c r="B33" s="41">
        <v>157</v>
      </c>
      <c r="C33" s="42"/>
      <c r="D33" s="43">
        <f t="shared" si="8"/>
        <v>157</v>
      </c>
      <c r="E33" s="41">
        <v>304</v>
      </c>
      <c r="F33" s="42"/>
      <c r="G33" s="34">
        <f t="shared" si="9"/>
        <v>304</v>
      </c>
      <c r="H33" s="44">
        <f t="shared" si="2"/>
        <v>147</v>
      </c>
      <c r="I33" s="45">
        <f t="shared" si="5"/>
        <v>1.9363057324840764</v>
      </c>
      <c r="J33" s="68">
        <v>426</v>
      </c>
      <c r="K33" s="42"/>
      <c r="L33" s="38">
        <f t="shared" si="10"/>
        <v>426</v>
      </c>
      <c r="M33" s="44">
        <f t="shared" si="4"/>
        <v>122</v>
      </c>
      <c r="N33" s="48">
        <f t="shared" si="6"/>
        <v>1.4013157894736843</v>
      </c>
    </row>
    <row r="34" spans="1:14" ht="13.5" customHeight="1" thickBot="1">
      <c r="A34" s="71" t="s">
        <v>40</v>
      </c>
      <c r="B34" s="51"/>
      <c r="C34" s="52"/>
      <c r="D34" s="43">
        <f t="shared" si="8"/>
        <v>0</v>
      </c>
      <c r="E34" s="51"/>
      <c r="F34" s="52"/>
      <c r="G34" s="34">
        <f t="shared" si="9"/>
        <v>0</v>
      </c>
      <c r="H34" s="53">
        <f t="shared" si="2"/>
        <v>0</v>
      </c>
      <c r="I34" s="54"/>
      <c r="J34" s="72"/>
      <c r="K34" s="52"/>
      <c r="L34" s="38">
        <f t="shared" si="10"/>
        <v>0</v>
      </c>
      <c r="M34" s="53">
        <f t="shared" si="4"/>
        <v>0</v>
      </c>
      <c r="N34" s="56"/>
    </row>
    <row r="35" spans="1:14" ht="13.5" customHeight="1" thickBot="1">
      <c r="A35" s="57" t="s">
        <v>41</v>
      </c>
      <c r="B35" s="58">
        <f aca="true" t="shared" si="11" ref="B35:G35">SUM(B17+B19+B20+B21+B22+B25+B30+B31+B32+B34)</f>
        <v>14891</v>
      </c>
      <c r="C35" s="59">
        <f t="shared" si="11"/>
        <v>0</v>
      </c>
      <c r="D35" s="60">
        <f t="shared" si="11"/>
        <v>14891</v>
      </c>
      <c r="E35" s="58">
        <f t="shared" si="11"/>
        <v>15355</v>
      </c>
      <c r="F35" s="59">
        <f t="shared" si="11"/>
        <v>0</v>
      </c>
      <c r="G35" s="60">
        <f t="shared" si="11"/>
        <v>15355</v>
      </c>
      <c r="H35" s="61">
        <f t="shared" si="2"/>
        <v>464</v>
      </c>
      <c r="I35" s="62">
        <f t="shared" si="5"/>
        <v>1.0311597609294205</v>
      </c>
      <c r="J35" s="63">
        <f>SUM(J17+J19+J20+J21+J22+J25+J30+J31+J32+J34)</f>
        <v>16020</v>
      </c>
      <c r="K35" s="59">
        <f>SUM(K17+K19+K20+K21+K22+K25+K30+K31+K32+K34)</f>
        <v>0</v>
      </c>
      <c r="L35" s="60">
        <f>SUM(L17+L19+L20+L21+L22+L25+L30+L31+L32+L34)</f>
        <v>16020</v>
      </c>
      <c r="M35" s="61">
        <f t="shared" si="4"/>
        <v>665</v>
      </c>
      <c r="N35" s="64">
        <f t="shared" si="6"/>
        <v>1.0433083686095734</v>
      </c>
    </row>
    <row r="36" spans="1:14" ht="13.5" customHeight="1" thickBot="1">
      <c r="A36" s="57" t="s">
        <v>42</v>
      </c>
      <c r="B36" s="301">
        <f>+D16-D35</f>
        <v>834</v>
      </c>
      <c r="C36" s="302"/>
      <c r="D36" s="303"/>
      <c r="E36" s="301">
        <f>+G16-G35</f>
        <v>104</v>
      </c>
      <c r="F36" s="302"/>
      <c r="G36" s="303">
        <v>-50784</v>
      </c>
      <c r="H36" s="73">
        <f>+E36-B36</f>
        <v>-730</v>
      </c>
      <c r="I36" s="74"/>
      <c r="J36" s="301">
        <f>+L16-L35</f>
        <v>0</v>
      </c>
      <c r="K36" s="302"/>
      <c r="L36" s="302">
        <v>0</v>
      </c>
      <c r="M36" s="61"/>
      <c r="N36" s="64"/>
    </row>
    <row r="37" spans="1:16" ht="20.25" customHeight="1" thickBot="1">
      <c r="A37" s="75" t="s">
        <v>43</v>
      </c>
      <c r="B37" s="301"/>
      <c r="C37" s="302"/>
      <c r="D37" s="303"/>
      <c r="E37" s="301"/>
      <c r="F37" s="302"/>
      <c r="G37" s="303"/>
      <c r="H37"/>
      <c r="I37"/>
      <c r="J37"/>
      <c r="K37"/>
      <c r="L37"/>
      <c r="M37"/>
      <c r="N37"/>
      <c r="O37"/>
      <c r="P37"/>
    </row>
    <row r="38" spans="2:8" ht="14.25" customHeight="1" thickBot="1">
      <c r="B38" s="10"/>
      <c r="C38" s="10"/>
      <c r="D38" s="76"/>
      <c r="E38" s="10"/>
      <c r="F38" s="10"/>
      <c r="G38" s="10"/>
      <c r="H38" s="10"/>
    </row>
    <row r="39" spans="1:16" ht="12.75">
      <c r="A39" s="318" t="s">
        <v>44</v>
      </c>
      <c r="B39" s="319"/>
      <c r="C39" s="310" t="s">
        <v>45</v>
      </c>
      <c r="D39" s="318" t="s">
        <v>46</v>
      </c>
      <c r="E39" s="319"/>
      <c r="F39" s="319"/>
      <c r="G39" s="310" t="s">
        <v>45</v>
      </c>
      <c r="H39" s="304" t="s">
        <v>47</v>
      </c>
      <c r="I39" s="305"/>
      <c r="J39" s="305"/>
      <c r="K39" s="306"/>
      <c r="L39" s="310" t="s">
        <v>45</v>
      </c>
      <c r="O39"/>
      <c r="P39"/>
    </row>
    <row r="40" spans="1:16" ht="13.5" thickBot="1">
      <c r="A40" s="320"/>
      <c r="B40" s="321"/>
      <c r="C40" s="311"/>
      <c r="D40" s="320"/>
      <c r="E40" s="321"/>
      <c r="F40" s="321"/>
      <c r="G40" s="311"/>
      <c r="H40" s="307"/>
      <c r="I40" s="308"/>
      <c r="J40" s="308"/>
      <c r="K40" s="309"/>
      <c r="L40" s="311"/>
      <c r="O40"/>
      <c r="P40"/>
    </row>
    <row r="41" spans="1:16" ht="12.75">
      <c r="A41" s="312" t="s">
        <v>255</v>
      </c>
      <c r="B41" s="313"/>
      <c r="C41" s="77">
        <v>2656</v>
      </c>
      <c r="D41" s="314" t="s">
        <v>256</v>
      </c>
      <c r="E41" s="315"/>
      <c r="F41" s="315"/>
      <c r="G41" s="78">
        <v>22</v>
      </c>
      <c r="H41" s="316" t="s">
        <v>257</v>
      </c>
      <c r="I41" s="317"/>
      <c r="J41" s="317"/>
      <c r="K41" s="317"/>
      <c r="L41" s="79">
        <v>229</v>
      </c>
      <c r="O41"/>
      <c r="P41"/>
    </row>
    <row r="42" spans="1:16" ht="12.75">
      <c r="A42" s="322" t="s">
        <v>258</v>
      </c>
      <c r="B42" s="323"/>
      <c r="C42" s="80">
        <v>420</v>
      </c>
      <c r="D42" s="314" t="s">
        <v>259</v>
      </c>
      <c r="E42" s="315"/>
      <c r="F42" s="315"/>
      <c r="G42" s="81">
        <v>287</v>
      </c>
      <c r="H42" s="316" t="s">
        <v>118</v>
      </c>
      <c r="I42" s="317"/>
      <c r="J42" s="317"/>
      <c r="K42" s="317"/>
      <c r="L42" s="79">
        <v>46</v>
      </c>
      <c r="O42"/>
      <c r="P42"/>
    </row>
    <row r="43" spans="1:16" ht="12.75">
      <c r="A43" s="322"/>
      <c r="B43" s="323"/>
      <c r="C43" s="80"/>
      <c r="D43" s="314" t="s">
        <v>260</v>
      </c>
      <c r="E43" s="315"/>
      <c r="F43" s="315"/>
      <c r="G43" s="81">
        <v>110</v>
      </c>
      <c r="H43" s="316"/>
      <c r="I43" s="317"/>
      <c r="J43" s="317"/>
      <c r="K43" s="317"/>
      <c r="L43" s="79"/>
      <c r="O43"/>
      <c r="P43"/>
    </row>
    <row r="44" spans="1:16" ht="12.75">
      <c r="A44" s="324"/>
      <c r="B44" s="325"/>
      <c r="C44" s="83"/>
      <c r="D44" s="324" t="s">
        <v>261</v>
      </c>
      <c r="E44" s="326"/>
      <c r="F44" s="325"/>
      <c r="G44" s="84"/>
      <c r="H44" s="327"/>
      <c r="I44" s="328"/>
      <c r="J44" s="328"/>
      <c r="K44" s="329"/>
      <c r="L44" s="79"/>
      <c r="O44"/>
      <c r="P44"/>
    </row>
    <row r="45" spans="1:16" ht="12.75">
      <c r="A45" s="324"/>
      <c r="B45" s="325"/>
      <c r="C45" s="83"/>
      <c r="D45" s="324" t="s">
        <v>90</v>
      </c>
      <c r="E45" s="326"/>
      <c r="F45" s="325"/>
      <c r="G45" s="84">
        <v>3964</v>
      </c>
      <c r="H45" s="327"/>
      <c r="I45" s="328"/>
      <c r="J45" s="328"/>
      <c r="K45" s="329"/>
      <c r="L45" s="79"/>
      <c r="O45"/>
      <c r="P45"/>
    </row>
    <row r="46" spans="1:16" ht="12.75">
      <c r="A46" s="324"/>
      <c r="B46" s="325"/>
      <c r="C46" s="83"/>
      <c r="D46" s="324"/>
      <c r="E46" s="326"/>
      <c r="F46" s="325"/>
      <c r="G46" s="84"/>
      <c r="H46" s="327"/>
      <c r="I46" s="328"/>
      <c r="J46" s="328"/>
      <c r="K46" s="329"/>
      <c r="L46" s="79"/>
      <c r="O46"/>
      <c r="P46"/>
    </row>
    <row r="47" spans="1:16" ht="13.5" thickBot="1">
      <c r="A47" s="330"/>
      <c r="B47" s="331"/>
      <c r="C47" s="83"/>
      <c r="D47" s="332"/>
      <c r="E47" s="333"/>
      <c r="F47" s="333"/>
      <c r="G47" s="84"/>
      <c r="H47" s="316"/>
      <c r="I47" s="317"/>
      <c r="J47" s="317"/>
      <c r="K47" s="317"/>
      <c r="L47" s="79"/>
      <c r="O47"/>
      <c r="P47"/>
    </row>
    <row r="48" spans="1:16" ht="13.5" thickBot="1">
      <c r="A48" s="334"/>
      <c r="B48" s="335"/>
      <c r="C48" s="85">
        <f>SUM(C41:C47)</f>
        <v>3076</v>
      </c>
      <c r="D48" s="336"/>
      <c r="E48" s="337"/>
      <c r="F48" s="337"/>
      <c r="G48" s="85">
        <v>4383</v>
      </c>
      <c r="H48" s="338" t="s">
        <v>8</v>
      </c>
      <c r="I48" s="339"/>
      <c r="J48" s="339"/>
      <c r="K48" s="339"/>
      <c r="L48" s="85">
        <f>SUM(L41:L42)</f>
        <v>275</v>
      </c>
      <c r="M48" s="86"/>
      <c r="N48" s="86"/>
      <c r="O48"/>
      <c r="P48"/>
    </row>
    <row r="49" spans="1:16" s="1" customFormat="1" ht="13.5" customHeight="1" thickBot="1">
      <c r="A49" s="87"/>
      <c r="B49" s="8"/>
      <c r="C49" s="8"/>
      <c r="D49" s="8"/>
      <c r="E49" s="8"/>
      <c r="F49" s="8"/>
      <c r="G49" s="8"/>
      <c r="H49" s="9"/>
      <c r="I49" s="5"/>
      <c r="J49" s="5"/>
      <c r="K49" s="5"/>
      <c r="L49" s="5"/>
      <c r="M49" s="5"/>
      <c r="N49" s="5"/>
      <c r="O49" s="5"/>
      <c r="P49" s="5"/>
    </row>
    <row r="50" spans="1:16" ht="12.75">
      <c r="A50" s="318" t="s">
        <v>50</v>
      </c>
      <c r="B50" s="319"/>
      <c r="C50" s="310" t="s">
        <v>45</v>
      </c>
      <c r="D50" s="340" t="s">
        <v>51</v>
      </c>
      <c r="E50" s="319"/>
      <c r="F50" s="319"/>
      <c r="G50" s="341" t="s">
        <v>45</v>
      </c>
      <c r="H50" s="304" t="s">
        <v>52</v>
      </c>
      <c r="I50" s="305"/>
      <c r="J50" s="305"/>
      <c r="K50" s="306"/>
      <c r="L50" s="310" t="s">
        <v>45</v>
      </c>
      <c r="O50"/>
      <c r="P50"/>
    </row>
    <row r="51" spans="1:16" ht="13.5" thickBot="1">
      <c r="A51" s="320"/>
      <c r="B51" s="321"/>
      <c r="C51" s="311"/>
      <c r="D51" s="321"/>
      <c r="E51" s="321"/>
      <c r="F51" s="321"/>
      <c r="G51" s="342"/>
      <c r="H51" s="307"/>
      <c r="I51" s="308"/>
      <c r="J51" s="308"/>
      <c r="K51" s="309"/>
      <c r="L51" s="311"/>
      <c r="O51"/>
      <c r="P51"/>
    </row>
    <row r="52" spans="1:16" ht="12.75">
      <c r="A52" s="312" t="s">
        <v>262</v>
      </c>
      <c r="B52" s="343"/>
      <c r="C52" s="77"/>
      <c r="D52" s="442" t="s">
        <v>262</v>
      </c>
      <c r="E52" s="315"/>
      <c r="F52" s="315"/>
      <c r="G52" s="88"/>
      <c r="H52" s="346" t="s">
        <v>263</v>
      </c>
      <c r="I52" s="347"/>
      <c r="J52" s="347"/>
      <c r="K52" s="347"/>
      <c r="L52" s="193">
        <v>100</v>
      </c>
      <c r="O52"/>
      <c r="P52"/>
    </row>
    <row r="53" spans="1:16" ht="13.5" customHeight="1">
      <c r="A53" s="322" t="s">
        <v>264</v>
      </c>
      <c r="B53" s="348"/>
      <c r="C53" s="80"/>
      <c r="D53" s="355" t="s">
        <v>265</v>
      </c>
      <c r="E53" s="323"/>
      <c r="F53" s="323"/>
      <c r="G53" s="90"/>
      <c r="H53" s="349" t="s">
        <v>265</v>
      </c>
      <c r="I53" s="350"/>
      <c r="J53" s="350"/>
      <c r="K53" s="350"/>
      <c r="L53" s="91">
        <v>150</v>
      </c>
      <c r="O53"/>
      <c r="P53"/>
    </row>
    <row r="54" spans="1:16" ht="13.5" customHeight="1">
      <c r="A54" s="322"/>
      <c r="B54" s="351"/>
      <c r="C54" s="80"/>
      <c r="D54" s="355" t="s">
        <v>266</v>
      </c>
      <c r="E54" s="323"/>
      <c r="F54" s="323"/>
      <c r="G54" s="90"/>
      <c r="H54" s="327" t="s">
        <v>264</v>
      </c>
      <c r="I54" s="328"/>
      <c r="J54" s="328"/>
      <c r="K54" s="329"/>
      <c r="L54" s="91">
        <v>80</v>
      </c>
      <c r="O54"/>
      <c r="P54"/>
    </row>
    <row r="55" spans="1:16" ht="13.5" customHeight="1">
      <c r="A55" s="322"/>
      <c r="B55" s="351"/>
      <c r="C55" s="80"/>
      <c r="D55" s="355" t="s">
        <v>267</v>
      </c>
      <c r="E55" s="323"/>
      <c r="F55" s="323"/>
      <c r="G55" s="90"/>
      <c r="H55" s="327" t="s">
        <v>268</v>
      </c>
      <c r="I55" s="328"/>
      <c r="J55" s="328"/>
      <c r="K55" s="329"/>
      <c r="L55" s="91">
        <v>50</v>
      </c>
      <c r="O55"/>
      <c r="P55"/>
    </row>
    <row r="56" spans="1:16" ht="13.5" customHeight="1">
      <c r="A56" s="324"/>
      <c r="B56" s="326"/>
      <c r="C56" s="83"/>
      <c r="D56" s="354" t="s">
        <v>253</v>
      </c>
      <c r="E56" s="354"/>
      <c r="F56" s="355"/>
      <c r="G56" s="217"/>
      <c r="H56" s="327" t="s">
        <v>267</v>
      </c>
      <c r="I56" s="328"/>
      <c r="J56" s="328"/>
      <c r="K56" s="329"/>
      <c r="L56" s="95">
        <v>150</v>
      </c>
      <c r="O56"/>
      <c r="P56"/>
    </row>
    <row r="57" spans="1:16" ht="13.5" customHeight="1">
      <c r="A57" s="322"/>
      <c r="B57" s="351"/>
      <c r="C57" s="83"/>
      <c r="D57" s="354"/>
      <c r="E57" s="354"/>
      <c r="F57" s="355"/>
      <c r="G57" s="217"/>
      <c r="H57" s="327" t="s">
        <v>269</v>
      </c>
      <c r="I57" s="328"/>
      <c r="J57" s="328"/>
      <c r="K57" s="329"/>
      <c r="L57" s="95">
        <v>70</v>
      </c>
      <c r="O57"/>
      <c r="P57"/>
    </row>
    <row r="58" spans="1:16" ht="13.5" customHeight="1">
      <c r="A58" s="323"/>
      <c r="B58" s="351"/>
      <c r="C58" s="80"/>
      <c r="D58" s="355"/>
      <c r="E58" s="323"/>
      <c r="F58" s="323"/>
      <c r="G58" s="90"/>
      <c r="H58" s="327"/>
      <c r="I58" s="328"/>
      <c r="J58" s="328"/>
      <c r="K58" s="329"/>
      <c r="L58" s="91"/>
      <c r="O58"/>
      <c r="P58"/>
    </row>
    <row r="59" spans="1:16" ht="13.5" thickBot="1">
      <c r="A59" s="360"/>
      <c r="B59" s="361"/>
      <c r="C59" s="96"/>
      <c r="D59" s="443"/>
      <c r="E59" s="362"/>
      <c r="F59" s="362"/>
      <c r="G59" s="97"/>
      <c r="H59" s="363"/>
      <c r="I59" s="364"/>
      <c r="J59" s="364"/>
      <c r="K59" s="364"/>
      <c r="L59" s="98"/>
      <c r="O59"/>
      <c r="P59"/>
    </row>
    <row r="60" spans="1:16" ht="13.5" thickBot="1">
      <c r="A60" s="334" t="s">
        <v>8</v>
      </c>
      <c r="B60" s="365"/>
      <c r="C60" s="99">
        <f>SUM(C52:C59)</f>
        <v>0</v>
      </c>
      <c r="D60" s="335" t="s">
        <v>8</v>
      </c>
      <c r="E60" s="367"/>
      <c r="F60" s="367"/>
      <c r="G60" s="99">
        <f>SUM(G52:G59)</f>
        <v>0</v>
      </c>
      <c r="H60" s="338" t="s">
        <v>8</v>
      </c>
      <c r="I60" s="339"/>
      <c r="J60" s="339"/>
      <c r="K60" s="339"/>
      <c r="L60" s="85">
        <f>SUM(L52:L59)</f>
        <v>600</v>
      </c>
      <c r="M60" s="86"/>
      <c r="N60" s="86"/>
      <c r="O60"/>
      <c r="P60"/>
    </row>
    <row r="61" spans="1:14" s="1" customFormat="1" ht="12.75">
      <c r="A61" s="100"/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</row>
    <row r="62" spans="1:14" s="1" customFormat="1" ht="13.5" thickBot="1">
      <c r="A62" s="100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200" t="s">
        <v>475</v>
      </c>
      <c r="M62" s="100"/>
      <c r="N62" s="100"/>
    </row>
    <row r="63" spans="1:14" s="1" customFormat="1" ht="26.25" customHeight="1" thickBot="1">
      <c r="A63" s="368" t="s">
        <v>469</v>
      </c>
      <c r="B63" s="369"/>
      <c r="C63" s="369"/>
      <c r="D63" s="369"/>
      <c r="E63" s="370"/>
      <c r="F63" s="371" t="s">
        <v>468</v>
      </c>
      <c r="G63" s="372"/>
      <c r="H63" s="372"/>
      <c r="I63" s="372"/>
      <c r="J63" s="372"/>
      <c r="K63" s="372"/>
      <c r="L63" s="373"/>
      <c r="M63" s="100"/>
      <c r="N63" s="100"/>
    </row>
    <row r="64" spans="1:14" s="1" customFormat="1" ht="14.25" customHeight="1" thickBot="1">
      <c r="A64" s="181" t="s">
        <v>97</v>
      </c>
      <c r="B64" s="182" t="s">
        <v>466</v>
      </c>
      <c r="C64" s="294" t="s">
        <v>98</v>
      </c>
      <c r="D64" s="294"/>
      <c r="E64" s="183" t="s">
        <v>467</v>
      </c>
      <c r="F64" s="295" t="s">
        <v>97</v>
      </c>
      <c r="G64" s="296"/>
      <c r="H64" s="182" t="s">
        <v>466</v>
      </c>
      <c r="I64" s="294" t="s">
        <v>98</v>
      </c>
      <c r="J64" s="294"/>
      <c r="K64" s="294"/>
      <c r="L64" s="184" t="s">
        <v>467</v>
      </c>
      <c r="M64" s="100"/>
      <c r="N64" s="100"/>
    </row>
    <row r="65" spans="1:14" s="1" customFormat="1" ht="12.75">
      <c r="A65" s="185" t="s">
        <v>473</v>
      </c>
      <c r="B65" s="179">
        <v>0</v>
      </c>
      <c r="C65" s="286" t="s">
        <v>482</v>
      </c>
      <c r="D65" s="286"/>
      <c r="E65" s="186">
        <v>0</v>
      </c>
      <c r="F65" s="284" t="s">
        <v>473</v>
      </c>
      <c r="G65" s="285"/>
      <c r="H65" s="179">
        <v>0</v>
      </c>
      <c r="I65" s="286" t="s">
        <v>482</v>
      </c>
      <c r="J65" s="285"/>
      <c r="K65" s="285"/>
      <c r="L65" s="186">
        <v>83</v>
      </c>
      <c r="M65" s="100"/>
      <c r="N65" s="100"/>
    </row>
    <row r="66" spans="1:14" s="1" customFormat="1" ht="12.75">
      <c r="A66" s="187" t="s">
        <v>471</v>
      </c>
      <c r="B66" s="180">
        <v>0</v>
      </c>
      <c r="C66" s="289" t="s">
        <v>472</v>
      </c>
      <c r="D66" s="289"/>
      <c r="E66" s="188">
        <v>0</v>
      </c>
      <c r="F66" s="291" t="s">
        <v>474</v>
      </c>
      <c r="G66" s="290"/>
      <c r="H66" s="180">
        <v>83</v>
      </c>
      <c r="I66" s="289"/>
      <c r="J66" s="290"/>
      <c r="K66" s="290"/>
      <c r="L66" s="188"/>
      <c r="M66" s="100"/>
      <c r="N66" s="100"/>
    </row>
    <row r="67" spans="1:14" s="1" customFormat="1" ht="12.75">
      <c r="A67" s="187" t="s">
        <v>472</v>
      </c>
      <c r="B67" s="180">
        <v>0</v>
      </c>
      <c r="C67" s="289"/>
      <c r="D67" s="289"/>
      <c r="E67" s="188"/>
      <c r="F67" s="291"/>
      <c r="G67" s="290"/>
      <c r="H67" s="180"/>
      <c r="I67" s="289"/>
      <c r="J67" s="290"/>
      <c r="K67" s="290"/>
      <c r="L67" s="188"/>
      <c r="M67" s="100"/>
      <c r="N67" s="100"/>
    </row>
    <row r="68" spans="1:14" s="1" customFormat="1" ht="13.5" thickBot="1">
      <c r="A68" s="196"/>
      <c r="B68" s="195"/>
      <c r="C68" s="297"/>
      <c r="D68" s="297"/>
      <c r="E68" s="197"/>
      <c r="F68" s="423"/>
      <c r="G68" s="424"/>
      <c r="H68" s="195"/>
      <c r="I68" s="297"/>
      <c r="J68" s="424"/>
      <c r="K68" s="424"/>
      <c r="L68" s="197"/>
      <c r="M68" s="100"/>
      <c r="N68" s="100"/>
    </row>
    <row r="69" spans="1:14" s="1" customFormat="1" ht="13.5" thickBot="1">
      <c r="A69" s="198" t="s">
        <v>8</v>
      </c>
      <c r="B69" s="194">
        <f>SUM(B65:B68)</f>
        <v>0</v>
      </c>
      <c r="C69" s="283" t="s">
        <v>8</v>
      </c>
      <c r="D69" s="283"/>
      <c r="E69" s="199">
        <f>SUM(E65:E68)</f>
        <v>0</v>
      </c>
      <c r="F69" s="444" t="s">
        <v>8</v>
      </c>
      <c r="G69" s="428"/>
      <c r="H69" s="194">
        <f>SUM(H65:H68)</f>
        <v>83</v>
      </c>
      <c r="I69" s="283" t="s">
        <v>8</v>
      </c>
      <c r="J69" s="428"/>
      <c r="K69" s="428"/>
      <c r="L69" s="199">
        <f>SUM(L65:L68)</f>
        <v>83</v>
      </c>
      <c r="M69" s="100"/>
      <c r="N69" s="100"/>
    </row>
    <row r="70" spans="1:14" s="1" customFormat="1" ht="13.5" thickBot="1">
      <c r="A70" s="243" t="s">
        <v>487</v>
      </c>
      <c r="B70" s="244">
        <f>B69-E69</f>
        <v>0</v>
      </c>
      <c r="C70" s="100"/>
      <c r="D70" s="100"/>
      <c r="E70" s="100"/>
      <c r="F70" s="292" t="s">
        <v>487</v>
      </c>
      <c r="G70" s="293"/>
      <c r="H70" s="244">
        <f>H69-L69</f>
        <v>0</v>
      </c>
      <c r="I70" s="100"/>
      <c r="J70" s="100"/>
      <c r="K70" s="100"/>
      <c r="L70" s="100"/>
      <c r="M70" s="100"/>
      <c r="N70" s="100"/>
    </row>
    <row r="72" ht="12.75">
      <c r="F72" s="200"/>
    </row>
    <row r="74" spans="1:14" s="1" customFormat="1" ht="13.5" thickBot="1">
      <c r="A74" s="100"/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</row>
    <row r="75" spans="1:16" ht="12.75">
      <c r="A75" s="387" t="s">
        <v>87</v>
      </c>
      <c r="B75" s="389" t="s">
        <v>88</v>
      </c>
      <c r="C75" s="436" t="s">
        <v>478</v>
      </c>
      <c r="D75" s="437"/>
      <c r="E75" s="437"/>
      <c r="F75" s="437"/>
      <c r="G75" s="437"/>
      <c r="H75" s="437"/>
      <c r="I75" s="438"/>
      <c r="J75" s="416" t="s">
        <v>89</v>
      </c>
      <c r="L75" s="432" t="s">
        <v>61</v>
      </c>
      <c r="M75" s="433"/>
      <c r="N75" s="358">
        <v>2003</v>
      </c>
      <c r="O75" s="421">
        <v>2004</v>
      </c>
      <c r="P75"/>
    </row>
    <row r="76" spans="1:16" ht="13.5" thickBot="1">
      <c r="A76" s="388"/>
      <c r="B76" s="390"/>
      <c r="C76" s="419" t="s">
        <v>90</v>
      </c>
      <c r="D76" s="439" t="s">
        <v>91</v>
      </c>
      <c r="E76" s="440"/>
      <c r="F76" s="440"/>
      <c r="G76" s="440"/>
      <c r="H76" s="440"/>
      <c r="I76" s="441"/>
      <c r="J76" s="417"/>
      <c r="L76" s="434"/>
      <c r="M76" s="435"/>
      <c r="N76" s="359"/>
      <c r="O76" s="422"/>
      <c r="P76"/>
    </row>
    <row r="77" spans="1:16" ht="13.5" thickBot="1">
      <c r="A77" s="320"/>
      <c r="B77" s="391"/>
      <c r="C77" s="420"/>
      <c r="D77" s="131">
        <v>1</v>
      </c>
      <c r="E77" s="131">
        <v>2</v>
      </c>
      <c r="F77" s="131">
        <v>3</v>
      </c>
      <c r="G77" s="131">
        <v>4</v>
      </c>
      <c r="H77" s="131">
        <v>5</v>
      </c>
      <c r="I77" s="211">
        <v>6</v>
      </c>
      <c r="J77" s="418"/>
      <c r="L77" s="212" t="s">
        <v>62</v>
      </c>
      <c r="M77" s="213"/>
      <c r="N77" s="201">
        <v>0</v>
      </c>
      <c r="O77" s="202">
        <v>0</v>
      </c>
      <c r="P77"/>
    </row>
    <row r="78" spans="1:16" ht="13.5" thickBot="1">
      <c r="A78" s="206">
        <v>15447</v>
      </c>
      <c r="B78" s="207">
        <v>5118</v>
      </c>
      <c r="C78" s="208">
        <f>SUM(D78:I78)</f>
        <v>426</v>
      </c>
      <c r="D78" s="209">
        <v>45</v>
      </c>
      <c r="E78" s="209">
        <v>256</v>
      </c>
      <c r="F78" s="209">
        <v>52</v>
      </c>
      <c r="G78" s="209">
        <v>0</v>
      </c>
      <c r="H78" s="209">
        <v>0</v>
      </c>
      <c r="I78" s="238">
        <v>73</v>
      </c>
      <c r="J78" s="205">
        <f>SUM(A78-B78-C78)</f>
        <v>9903</v>
      </c>
      <c r="L78" s="412" t="s">
        <v>63</v>
      </c>
      <c r="M78" s="413"/>
      <c r="N78" s="103">
        <v>0</v>
      </c>
      <c r="O78" s="104">
        <v>0</v>
      </c>
      <c r="P78"/>
    </row>
    <row r="79" spans="1:15" s="1" customFormat="1" ht="13.5" thickBot="1">
      <c r="A79" s="101"/>
      <c r="B79" s="102"/>
      <c r="C79" s="102"/>
      <c r="D79" s="102"/>
      <c r="E79" s="2"/>
      <c r="F79" s="7"/>
      <c r="G79" s="7"/>
      <c r="H79" s="101"/>
      <c r="I79" s="102"/>
      <c r="J79" s="102"/>
      <c r="K79" s="102"/>
      <c r="L79" s="414" t="s">
        <v>479</v>
      </c>
      <c r="M79" s="415"/>
      <c r="N79" s="203">
        <v>0</v>
      </c>
      <c r="O79" s="204">
        <v>0</v>
      </c>
    </row>
    <row r="80" spans="1:14" s="1" customFormat="1" ht="12.75">
      <c r="A80" s="100"/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</row>
    <row r="81" spans="1:12" s="1" customFormat="1" ht="13.5" thickBot="1">
      <c r="A81" s="101"/>
      <c r="B81" s="102"/>
      <c r="C81" s="102"/>
      <c r="D81" s="102"/>
      <c r="E81" s="2"/>
      <c r="F81" s="7"/>
      <c r="G81" s="7"/>
      <c r="H81" s="101"/>
      <c r="I81" s="102"/>
      <c r="J81" s="102"/>
      <c r="K81" s="102"/>
      <c r="L81" s="2"/>
    </row>
    <row r="82" spans="1:12" s="1" customFormat="1" ht="12.75">
      <c r="A82" s="404" t="s">
        <v>222</v>
      </c>
      <c r="B82" s="406" t="s">
        <v>92</v>
      </c>
      <c r="C82" s="408" t="s">
        <v>93</v>
      </c>
      <c r="D82" s="409"/>
      <c r="E82" s="409"/>
      <c r="F82" s="400"/>
      <c r="G82" s="410" t="s">
        <v>94</v>
      </c>
      <c r="H82" s="392" t="s">
        <v>95</v>
      </c>
      <c r="I82" s="298" t="s">
        <v>224</v>
      </c>
      <c r="J82" s="356"/>
      <c r="K82" s="356"/>
      <c r="L82" s="357"/>
    </row>
    <row r="83" spans="1:12" s="1" customFormat="1" ht="18.75" thickBot="1">
      <c r="A83" s="405"/>
      <c r="B83" s="407"/>
      <c r="C83" s="135" t="s">
        <v>96</v>
      </c>
      <c r="D83" s="136" t="s">
        <v>97</v>
      </c>
      <c r="E83" s="136" t="s">
        <v>98</v>
      </c>
      <c r="F83" s="137" t="s">
        <v>99</v>
      </c>
      <c r="G83" s="411"/>
      <c r="H83" s="393"/>
      <c r="I83" s="170" t="s">
        <v>100</v>
      </c>
      <c r="J83" s="136" t="s">
        <v>97</v>
      </c>
      <c r="K83" s="136" t="s">
        <v>98</v>
      </c>
      <c r="L83" s="137" t="s">
        <v>225</v>
      </c>
    </row>
    <row r="84" spans="1:12" s="1" customFormat="1" ht="12.75">
      <c r="A84" s="138" t="s">
        <v>101</v>
      </c>
      <c r="B84" s="139">
        <v>0</v>
      </c>
      <c r="C84" s="140" t="s">
        <v>102</v>
      </c>
      <c r="D84" s="141" t="s">
        <v>102</v>
      </c>
      <c r="E84" s="141" t="s">
        <v>102</v>
      </c>
      <c r="F84" s="142" t="s">
        <v>102</v>
      </c>
      <c r="G84" s="143">
        <v>1105</v>
      </c>
      <c r="H84" s="144" t="s">
        <v>102</v>
      </c>
      <c r="I84" s="141" t="s">
        <v>102</v>
      </c>
      <c r="J84" s="141" t="s">
        <v>102</v>
      </c>
      <c r="K84" s="141" t="s">
        <v>102</v>
      </c>
      <c r="L84" s="142" t="s">
        <v>102</v>
      </c>
    </row>
    <row r="85" spans="1:12" s="1" customFormat="1" ht="12.75">
      <c r="A85" s="145" t="s">
        <v>103</v>
      </c>
      <c r="B85" s="146"/>
      <c r="C85" s="147">
        <v>0</v>
      </c>
      <c r="D85" s="148">
        <v>0</v>
      </c>
      <c r="E85" s="148">
        <v>0</v>
      </c>
      <c r="F85" s="149">
        <v>0</v>
      </c>
      <c r="G85" s="150"/>
      <c r="H85" s="151">
        <f>+G85-F85</f>
        <v>0</v>
      </c>
      <c r="I85" s="148">
        <v>0</v>
      </c>
      <c r="J85" s="148">
        <v>21</v>
      </c>
      <c r="K85" s="148">
        <v>21</v>
      </c>
      <c r="L85" s="149">
        <f>+I85+J85-K85</f>
        <v>0</v>
      </c>
    </row>
    <row r="86" spans="1:12" s="1" customFormat="1" ht="12.75">
      <c r="A86" s="145" t="s">
        <v>104</v>
      </c>
      <c r="B86" s="146"/>
      <c r="C86" s="147">
        <v>0</v>
      </c>
      <c r="D86" s="148">
        <v>0</v>
      </c>
      <c r="E86" s="148">
        <v>0</v>
      </c>
      <c r="F86" s="149">
        <v>0</v>
      </c>
      <c r="G86" s="150"/>
      <c r="H86" s="151">
        <f>+G86-F86</f>
        <v>0</v>
      </c>
      <c r="I86" s="148">
        <v>0</v>
      </c>
      <c r="J86" s="148">
        <v>83</v>
      </c>
      <c r="K86" s="148">
        <v>83</v>
      </c>
      <c r="L86" s="149">
        <f>+I86+J86-K86</f>
        <v>0</v>
      </c>
    </row>
    <row r="87" spans="1:12" s="1" customFormat="1" ht="12.75">
      <c r="A87" s="145" t="s">
        <v>223</v>
      </c>
      <c r="B87" s="146"/>
      <c r="C87" s="147">
        <v>0</v>
      </c>
      <c r="D87" s="148">
        <v>458</v>
      </c>
      <c r="E87" s="148">
        <v>419</v>
      </c>
      <c r="F87" s="149">
        <v>39</v>
      </c>
      <c r="G87" s="150"/>
      <c r="H87" s="151">
        <f>+G87-F87</f>
        <v>-39</v>
      </c>
      <c r="I87" s="153">
        <v>39</v>
      </c>
      <c r="J87" s="153">
        <v>509</v>
      </c>
      <c r="K87" s="153">
        <v>275</v>
      </c>
      <c r="L87" s="149">
        <f>+I87+J87-K87</f>
        <v>273</v>
      </c>
    </row>
    <row r="88" spans="1:12" s="1" customFormat="1" ht="12.75">
      <c r="A88" s="145" t="s">
        <v>105</v>
      </c>
      <c r="B88" s="146">
        <v>0</v>
      </c>
      <c r="C88" s="171" t="s">
        <v>102</v>
      </c>
      <c r="D88" s="141" t="s">
        <v>102</v>
      </c>
      <c r="E88" s="172" t="s">
        <v>102</v>
      </c>
      <c r="F88" s="173" t="s">
        <v>102</v>
      </c>
      <c r="G88" s="150">
        <v>1105</v>
      </c>
      <c r="H88" s="171" t="s">
        <v>102</v>
      </c>
      <c r="I88" s="141" t="s">
        <v>102</v>
      </c>
      <c r="J88" s="172" t="s">
        <v>102</v>
      </c>
      <c r="K88" s="173" t="s">
        <v>102</v>
      </c>
      <c r="L88" s="174">
        <v>0</v>
      </c>
    </row>
    <row r="89" spans="1:12" s="1" customFormat="1" ht="13.5" thickBot="1">
      <c r="A89" s="154" t="s">
        <v>106</v>
      </c>
      <c r="B89" s="155">
        <v>0</v>
      </c>
      <c r="C89" s="156">
        <v>0</v>
      </c>
      <c r="D89" s="157">
        <v>227</v>
      </c>
      <c r="E89" s="157">
        <v>88</v>
      </c>
      <c r="F89" s="158">
        <v>139</v>
      </c>
      <c r="G89" s="159">
        <v>139</v>
      </c>
      <c r="H89" s="160">
        <f>+G89-F89</f>
        <v>0</v>
      </c>
      <c r="I89" s="157">
        <v>139</v>
      </c>
      <c r="J89" s="157">
        <v>163</v>
      </c>
      <c r="K89" s="157">
        <v>135</v>
      </c>
      <c r="L89" s="158">
        <f>+I89+J89-K89</f>
        <v>167</v>
      </c>
    </row>
    <row r="90" spans="1:12" s="1" customFormat="1" ht="12.75">
      <c r="A90" s="101"/>
      <c r="B90" s="102"/>
      <c r="C90" s="102"/>
      <c r="D90" s="102"/>
      <c r="E90" s="2"/>
      <c r="F90" s="7"/>
      <c r="G90" s="7"/>
      <c r="H90" s="101"/>
      <c r="I90" s="102"/>
      <c r="J90" s="102"/>
      <c r="K90" s="102"/>
      <c r="L90" s="2"/>
    </row>
    <row r="91" spans="1:12" s="1" customFormat="1" ht="12.75">
      <c r="A91" s="101"/>
      <c r="B91" s="102"/>
      <c r="C91" s="102"/>
      <c r="D91" s="102"/>
      <c r="E91" s="2"/>
      <c r="F91" s="7"/>
      <c r="G91" s="7"/>
      <c r="H91" s="101"/>
      <c r="I91" s="102"/>
      <c r="J91" s="102"/>
      <c r="K91" s="102"/>
      <c r="L91" s="2"/>
    </row>
    <row r="92" ht="13.5" thickBot="1"/>
    <row r="93" spans="1:12" ht="12.75">
      <c r="A93" s="401" t="s">
        <v>107</v>
      </c>
      <c r="B93" s="341" t="s">
        <v>8</v>
      </c>
      <c r="C93" s="341" t="s">
        <v>108</v>
      </c>
      <c r="D93" s="383"/>
      <c r="E93" s="383"/>
      <c r="F93" s="383"/>
      <c r="G93" s="383"/>
      <c r="H93" s="384"/>
      <c r="I93" s="105"/>
      <c r="J93" s="374" t="s">
        <v>64</v>
      </c>
      <c r="K93" s="319"/>
      <c r="L93" s="375"/>
    </row>
    <row r="94" spans="1:12" ht="13.5" thickBot="1">
      <c r="A94" s="402"/>
      <c r="B94" s="403"/>
      <c r="C94" s="161" t="s">
        <v>109</v>
      </c>
      <c r="D94" s="162" t="s">
        <v>110</v>
      </c>
      <c r="E94" s="162" t="s">
        <v>111</v>
      </c>
      <c r="F94" s="162" t="s">
        <v>112</v>
      </c>
      <c r="G94" s="163" t="s">
        <v>113</v>
      </c>
      <c r="H94" s="164" t="s">
        <v>90</v>
      </c>
      <c r="I94" s="105"/>
      <c r="J94" s="106"/>
      <c r="K94" s="107" t="s">
        <v>65</v>
      </c>
      <c r="L94" s="108" t="s">
        <v>66</v>
      </c>
    </row>
    <row r="95" spans="1:12" ht="12.75">
      <c r="A95" s="165" t="s">
        <v>114</v>
      </c>
      <c r="B95" s="146">
        <v>0</v>
      </c>
      <c r="C95" s="148"/>
      <c r="D95" s="148"/>
      <c r="E95" s="148"/>
      <c r="F95" s="148"/>
      <c r="G95" s="146"/>
      <c r="H95" s="149">
        <f>SUM(C95:G95)</f>
        <v>0</v>
      </c>
      <c r="I95" s="105"/>
      <c r="J95" s="109">
        <v>2004</v>
      </c>
      <c r="K95" s="110">
        <f>'[1]ÚSP Jinošov'!$L$25</f>
        <v>7289</v>
      </c>
      <c r="L95" s="111">
        <f>G27</f>
        <v>7289</v>
      </c>
    </row>
    <row r="96" spans="1:12" ht="13.5" thickBot="1">
      <c r="A96" s="166" t="s">
        <v>115</v>
      </c>
      <c r="B96" s="155">
        <v>0</v>
      </c>
      <c r="C96" s="157"/>
      <c r="D96" s="157"/>
      <c r="E96" s="157"/>
      <c r="F96" s="157"/>
      <c r="G96" s="155"/>
      <c r="H96" s="158">
        <f>SUM(C96:G96)</f>
        <v>0</v>
      </c>
      <c r="I96" s="105"/>
      <c r="J96" s="112">
        <v>2005</v>
      </c>
      <c r="K96" s="113">
        <f>+L27</f>
        <v>7496</v>
      </c>
      <c r="L96" s="114"/>
    </row>
    <row r="97" ht="12.75" customHeight="1"/>
    <row r="98" ht="13.5" thickBot="1"/>
    <row r="99" spans="1:10" ht="21" customHeight="1">
      <c r="A99" s="376" t="s">
        <v>67</v>
      </c>
      <c r="B99" s="378" t="s">
        <v>68</v>
      </c>
      <c r="C99" s="379"/>
      <c r="D99" s="380"/>
      <c r="E99" s="378" t="s">
        <v>69</v>
      </c>
      <c r="F99" s="379"/>
      <c r="G99" s="381"/>
      <c r="H99" s="382" t="s">
        <v>70</v>
      </c>
      <c r="I99" s="379"/>
      <c r="J99" s="381"/>
    </row>
    <row r="100" spans="1:10" ht="12.75">
      <c r="A100" s="377"/>
      <c r="B100" s="115">
        <v>2003</v>
      </c>
      <c r="C100" s="115">
        <v>2004</v>
      </c>
      <c r="D100" s="115" t="s">
        <v>71</v>
      </c>
      <c r="E100" s="115">
        <v>2003</v>
      </c>
      <c r="F100" s="115">
        <v>2004</v>
      </c>
      <c r="G100" s="116" t="s">
        <v>71</v>
      </c>
      <c r="H100" s="117">
        <v>2003</v>
      </c>
      <c r="I100" s="115">
        <v>2004</v>
      </c>
      <c r="J100" s="116" t="s">
        <v>71</v>
      </c>
    </row>
    <row r="101" spans="1:10" ht="18.75">
      <c r="A101" s="118" t="s">
        <v>72</v>
      </c>
      <c r="B101" s="119">
        <v>2.9</v>
      </c>
      <c r="C101" s="119">
        <v>4.5</v>
      </c>
      <c r="D101" s="119">
        <f>+C101-B101</f>
        <v>1.6</v>
      </c>
      <c r="E101" s="119">
        <v>2.9</v>
      </c>
      <c r="F101" s="119">
        <v>4.5</v>
      </c>
      <c r="G101" s="120">
        <f>+F101-E101</f>
        <v>1.6</v>
      </c>
      <c r="H101" s="121">
        <v>19750</v>
      </c>
      <c r="I101" s="122">
        <v>21761</v>
      </c>
      <c r="J101" s="123">
        <f>+I101-H101</f>
        <v>2011</v>
      </c>
    </row>
    <row r="102" spans="1:10" ht="12.75">
      <c r="A102" s="118" t="s">
        <v>141</v>
      </c>
      <c r="B102" s="119">
        <v>10.3</v>
      </c>
      <c r="C102" s="119">
        <v>8</v>
      </c>
      <c r="D102" s="119">
        <f aca="true" t="shared" si="12" ref="D102:D111">+C102-B102</f>
        <v>-2.3000000000000007</v>
      </c>
      <c r="E102" s="119">
        <v>10.3</v>
      </c>
      <c r="F102" s="119">
        <v>8</v>
      </c>
      <c r="G102" s="120">
        <f aca="true" t="shared" si="13" ref="G102:G111">+F102-E102</f>
        <v>-2.3000000000000007</v>
      </c>
      <c r="H102" s="121">
        <v>14479</v>
      </c>
      <c r="I102" s="124">
        <v>20076</v>
      </c>
      <c r="J102" s="123">
        <f aca="true" t="shared" si="14" ref="J102:J111">+I102-H102</f>
        <v>5597</v>
      </c>
    </row>
    <row r="103" spans="1:10" ht="12.75">
      <c r="A103" s="118" t="s">
        <v>74</v>
      </c>
      <c r="B103" s="119">
        <v>0</v>
      </c>
      <c r="C103" s="119">
        <v>1.75</v>
      </c>
      <c r="D103" s="119">
        <f t="shared" si="12"/>
        <v>1.75</v>
      </c>
      <c r="E103" s="119">
        <v>0</v>
      </c>
      <c r="F103" s="119">
        <v>1.75</v>
      </c>
      <c r="G103" s="120">
        <f t="shared" si="13"/>
        <v>1.75</v>
      </c>
      <c r="H103" s="121">
        <v>0</v>
      </c>
      <c r="I103" s="124">
        <v>7310</v>
      </c>
      <c r="J103" s="123">
        <f t="shared" si="14"/>
        <v>7310</v>
      </c>
    </row>
    <row r="104" spans="1:10" ht="12.75">
      <c r="A104" s="118" t="s">
        <v>75</v>
      </c>
      <c r="B104" s="119">
        <v>15.1</v>
      </c>
      <c r="C104" s="119">
        <v>0</v>
      </c>
      <c r="D104" s="119">
        <f t="shared" si="12"/>
        <v>-15.1</v>
      </c>
      <c r="E104" s="119">
        <v>15.1</v>
      </c>
      <c r="F104" s="119">
        <v>0</v>
      </c>
      <c r="G104" s="120">
        <f t="shared" si="13"/>
        <v>-15.1</v>
      </c>
      <c r="H104" s="121">
        <v>12232</v>
      </c>
      <c r="I104" s="124">
        <v>0</v>
      </c>
      <c r="J104" s="123">
        <f t="shared" si="14"/>
        <v>-12232</v>
      </c>
    </row>
    <row r="105" spans="1:10" ht="12.75">
      <c r="A105" s="118" t="s">
        <v>142</v>
      </c>
      <c r="B105" s="119">
        <v>0</v>
      </c>
      <c r="C105" s="119">
        <v>0</v>
      </c>
      <c r="D105" s="119">
        <f t="shared" si="12"/>
        <v>0</v>
      </c>
      <c r="E105" s="119">
        <v>0</v>
      </c>
      <c r="F105" s="119">
        <v>0</v>
      </c>
      <c r="G105" s="120">
        <f t="shared" si="13"/>
        <v>0</v>
      </c>
      <c r="H105" s="121">
        <v>0</v>
      </c>
      <c r="I105" s="124">
        <v>0</v>
      </c>
      <c r="J105" s="123">
        <f t="shared" si="14"/>
        <v>0</v>
      </c>
    </row>
    <row r="106" spans="1:10" ht="12.75">
      <c r="A106" s="118" t="s">
        <v>77</v>
      </c>
      <c r="B106" s="119">
        <v>0</v>
      </c>
      <c r="C106" s="119">
        <v>1</v>
      </c>
      <c r="D106" s="119">
        <f t="shared" si="12"/>
        <v>1</v>
      </c>
      <c r="E106" s="119">
        <v>0</v>
      </c>
      <c r="F106" s="119">
        <v>1</v>
      </c>
      <c r="G106" s="120">
        <f t="shared" si="13"/>
        <v>1</v>
      </c>
      <c r="H106" s="121">
        <v>0</v>
      </c>
      <c r="I106" s="124">
        <v>19873</v>
      </c>
      <c r="J106" s="123">
        <f t="shared" si="14"/>
        <v>19873</v>
      </c>
    </row>
    <row r="107" spans="1:10" ht="12.75">
      <c r="A107" s="118" t="s">
        <v>78</v>
      </c>
      <c r="B107" s="119">
        <v>4.6</v>
      </c>
      <c r="C107" s="119">
        <v>0</v>
      </c>
      <c r="D107" s="119">
        <f t="shared" si="12"/>
        <v>-4.6</v>
      </c>
      <c r="E107" s="119">
        <v>4.6</v>
      </c>
      <c r="F107" s="119">
        <v>0</v>
      </c>
      <c r="G107" s="120">
        <f t="shared" si="13"/>
        <v>-4.6</v>
      </c>
      <c r="H107" s="121">
        <v>11792</v>
      </c>
      <c r="I107" s="124">
        <v>0</v>
      </c>
      <c r="J107" s="123">
        <f t="shared" si="14"/>
        <v>-11792</v>
      </c>
    </row>
    <row r="108" spans="1:10" ht="12.75">
      <c r="A108" s="118" t="s">
        <v>79</v>
      </c>
      <c r="B108" s="119">
        <v>0</v>
      </c>
      <c r="C108" s="119">
        <v>18.08</v>
      </c>
      <c r="D108" s="119">
        <f t="shared" si="12"/>
        <v>18.08</v>
      </c>
      <c r="E108" s="119">
        <v>0</v>
      </c>
      <c r="F108" s="119">
        <v>18.08</v>
      </c>
      <c r="G108" s="120">
        <f t="shared" si="13"/>
        <v>18.08</v>
      </c>
      <c r="H108" s="121">
        <v>0</v>
      </c>
      <c r="I108" s="124">
        <v>13686</v>
      </c>
      <c r="J108" s="123">
        <f t="shared" si="14"/>
        <v>13686</v>
      </c>
    </row>
    <row r="109" spans="1:10" ht="12.75">
      <c r="A109" s="118" t="s">
        <v>80</v>
      </c>
      <c r="B109" s="119">
        <v>0</v>
      </c>
      <c r="C109" s="119">
        <v>1</v>
      </c>
      <c r="D109" s="119">
        <f t="shared" si="12"/>
        <v>1</v>
      </c>
      <c r="E109" s="119">
        <v>0</v>
      </c>
      <c r="F109" s="119">
        <v>1</v>
      </c>
      <c r="G109" s="120">
        <f t="shared" si="13"/>
        <v>1</v>
      </c>
      <c r="H109" s="121">
        <v>0</v>
      </c>
      <c r="I109" s="124">
        <v>15218</v>
      </c>
      <c r="J109" s="123">
        <f t="shared" si="14"/>
        <v>15218</v>
      </c>
    </row>
    <row r="110" spans="1:10" ht="12.75">
      <c r="A110" s="118" t="s">
        <v>81</v>
      </c>
      <c r="B110" s="119">
        <v>13.1</v>
      </c>
      <c r="C110" s="119">
        <v>11.62</v>
      </c>
      <c r="D110" s="119">
        <f t="shared" si="12"/>
        <v>-1.4800000000000004</v>
      </c>
      <c r="E110" s="119">
        <v>13.1</v>
      </c>
      <c r="F110" s="119">
        <v>11.62</v>
      </c>
      <c r="G110" s="120">
        <f t="shared" si="13"/>
        <v>-1.4800000000000004</v>
      </c>
      <c r="H110" s="121">
        <v>10836</v>
      </c>
      <c r="I110" s="124">
        <v>12871</v>
      </c>
      <c r="J110" s="123">
        <f t="shared" si="14"/>
        <v>2035</v>
      </c>
    </row>
    <row r="111" spans="1:10" ht="13.5" thickBot="1">
      <c r="A111" s="125" t="s">
        <v>8</v>
      </c>
      <c r="B111" s="126">
        <v>46</v>
      </c>
      <c r="C111" s="126">
        <v>44.95</v>
      </c>
      <c r="D111" s="126">
        <f t="shared" si="12"/>
        <v>-1.0499999999999972</v>
      </c>
      <c r="E111" s="126">
        <v>46</v>
      </c>
      <c r="F111" s="126">
        <v>44.95</v>
      </c>
      <c r="G111" s="127">
        <f t="shared" si="13"/>
        <v>-1.0499999999999972</v>
      </c>
      <c r="H111" s="128">
        <v>12768</v>
      </c>
      <c r="I111" s="129">
        <v>15828</v>
      </c>
      <c r="J111" s="130">
        <f t="shared" si="14"/>
        <v>3060</v>
      </c>
    </row>
    <row r="112" ht="45" customHeight="1" thickBot="1"/>
    <row r="113" spans="1:16" ht="12.75">
      <c r="A113" s="394" t="s">
        <v>82</v>
      </c>
      <c r="B113" s="395"/>
      <c r="C113" s="396"/>
      <c r="D113" s="105"/>
      <c r="E113" s="394" t="s">
        <v>83</v>
      </c>
      <c r="F113" s="395"/>
      <c r="G113" s="396"/>
      <c r="H113"/>
      <c r="I113"/>
      <c r="J113"/>
      <c r="K113"/>
      <c r="L113"/>
      <c r="M113"/>
      <c r="N113"/>
      <c r="O113"/>
      <c r="P113"/>
    </row>
    <row r="114" spans="1:16" ht="13.5" thickBot="1">
      <c r="A114" s="106" t="s">
        <v>84</v>
      </c>
      <c r="B114" s="107" t="s">
        <v>85</v>
      </c>
      <c r="C114" s="108" t="s">
        <v>66</v>
      </c>
      <c r="D114" s="105"/>
      <c r="E114" s="106"/>
      <c r="F114" s="397" t="s">
        <v>86</v>
      </c>
      <c r="G114" s="398"/>
      <c r="H114"/>
      <c r="I114"/>
      <c r="J114"/>
      <c r="K114"/>
      <c r="L114"/>
      <c r="M114"/>
      <c r="N114"/>
      <c r="O114"/>
      <c r="P114"/>
    </row>
    <row r="115" spans="1:16" ht="12.75">
      <c r="A115" s="109">
        <v>2004</v>
      </c>
      <c r="B115" s="110">
        <v>46</v>
      </c>
      <c r="C115" s="111">
        <v>44.95</v>
      </c>
      <c r="D115" s="105"/>
      <c r="E115" s="109">
        <v>2004</v>
      </c>
      <c r="F115" s="399">
        <v>90</v>
      </c>
      <c r="G115" s="400"/>
      <c r="H115"/>
      <c r="I115"/>
      <c r="J115"/>
      <c r="K115"/>
      <c r="L115"/>
      <c r="M115"/>
      <c r="N115"/>
      <c r="O115"/>
      <c r="P115"/>
    </row>
    <row r="116" spans="1:16" ht="13.5" thickBot="1">
      <c r="A116" s="112">
        <v>2005</v>
      </c>
      <c r="B116" s="113">
        <v>47</v>
      </c>
      <c r="C116" s="168" t="s">
        <v>221</v>
      </c>
      <c r="D116" s="105"/>
      <c r="E116" s="112">
        <v>2005</v>
      </c>
      <c r="F116" s="385">
        <v>90</v>
      </c>
      <c r="G116" s="386"/>
      <c r="H116"/>
      <c r="I116"/>
      <c r="J116"/>
      <c r="K116"/>
      <c r="L116"/>
      <c r="M116"/>
      <c r="N116"/>
      <c r="O116"/>
      <c r="P116"/>
    </row>
  </sheetData>
  <mergeCells count="123">
    <mergeCell ref="A82:A83"/>
    <mergeCell ref="B82:B83"/>
    <mergeCell ref="C82:F82"/>
    <mergeCell ref="G82:G83"/>
    <mergeCell ref="I82:L82"/>
    <mergeCell ref="F116:G116"/>
    <mergeCell ref="H82:H83"/>
    <mergeCell ref="A113:C113"/>
    <mergeCell ref="E113:G113"/>
    <mergeCell ref="F114:G114"/>
    <mergeCell ref="F115:G115"/>
    <mergeCell ref="A93:A94"/>
    <mergeCell ref="B93:B94"/>
    <mergeCell ref="C93:H93"/>
    <mergeCell ref="J93:L93"/>
    <mergeCell ref="A99:A100"/>
    <mergeCell ref="B99:D99"/>
    <mergeCell ref="E99:G99"/>
    <mergeCell ref="H99:J99"/>
    <mergeCell ref="A59:B59"/>
    <mergeCell ref="D59:F59"/>
    <mergeCell ref="H59:K59"/>
    <mergeCell ref="A60:B60"/>
    <mergeCell ref="D60:F60"/>
    <mergeCell ref="H60:K60"/>
    <mergeCell ref="A57:B57"/>
    <mergeCell ref="D57:F57"/>
    <mergeCell ref="H57:K57"/>
    <mergeCell ref="A58:B58"/>
    <mergeCell ref="D58:F58"/>
    <mergeCell ref="H58:K58"/>
    <mergeCell ref="A55:B55"/>
    <mergeCell ref="D55:F55"/>
    <mergeCell ref="H55:K55"/>
    <mergeCell ref="A56:B56"/>
    <mergeCell ref="D56:F56"/>
    <mergeCell ref="H56:K56"/>
    <mergeCell ref="A53:B53"/>
    <mergeCell ref="D53:F53"/>
    <mergeCell ref="H53:K53"/>
    <mergeCell ref="A54:B54"/>
    <mergeCell ref="D54:F54"/>
    <mergeCell ref="H54:K54"/>
    <mergeCell ref="L50:L51"/>
    <mergeCell ref="A52:B52"/>
    <mergeCell ref="D52:F52"/>
    <mergeCell ref="H52:K52"/>
    <mergeCell ref="A48:B48"/>
    <mergeCell ref="D48:F48"/>
    <mergeCell ref="H48:K48"/>
    <mergeCell ref="A50:B51"/>
    <mergeCell ref="C50:C51"/>
    <mergeCell ref="D50:F51"/>
    <mergeCell ref="G50:G51"/>
    <mergeCell ref="H50:K51"/>
    <mergeCell ref="A46:B46"/>
    <mergeCell ref="D46:F46"/>
    <mergeCell ref="H46:K46"/>
    <mergeCell ref="A47:B47"/>
    <mergeCell ref="D47:F47"/>
    <mergeCell ref="H47:K47"/>
    <mergeCell ref="A44:B44"/>
    <mergeCell ref="D44:F44"/>
    <mergeCell ref="H44:K44"/>
    <mergeCell ref="A45:B45"/>
    <mergeCell ref="D45:F45"/>
    <mergeCell ref="H45:K45"/>
    <mergeCell ref="A42:B42"/>
    <mergeCell ref="D42:F42"/>
    <mergeCell ref="H42:K42"/>
    <mergeCell ref="A43:B43"/>
    <mergeCell ref="D43:F43"/>
    <mergeCell ref="H43:K43"/>
    <mergeCell ref="H39:K40"/>
    <mergeCell ref="L39:L40"/>
    <mergeCell ref="A41:B41"/>
    <mergeCell ref="D41:F41"/>
    <mergeCell ref="H41:K41"/>
    <mergeCell ref="A39:B40"/>
    <mergeCell ref="C39:C40"/>
    <mergeCell ref="D39:F40"/>
    <mergeCell ref="G39:G40"/>
    <mergeCell ref="B36:D36"/>
    <mergeCell ref="E36:G36"/>
    <mergeCell ref="J36:L36"/>
    <mergeCell ref="B37:D37"/>
    <mergeCell ref="E37:G37"/>
    <mergeCell ref="A3:A6"/>
    <mergeCell ref="B3:N3"/>
    <mergeCell ref="H4:I4"/>
    <mergeCell ref="M4:N4"/>
    <mergeCell ref="A63:E63"/>
    <mergeCell ref="F63:L63"/>
    <mergeCell ref="C64:D64"/>
    <mergeCell ref="F64:G64"/>
    <mergeCell ref="I64:K64"/>
    <mergeCell ref="C65:D65"/>
    <mergeCell ref="F65:G65"/>
    <mergeCell ref="I65:K65"/>
    <mergeCell ref="C66:D66"/>
    <mergeCell ref="F66:G66"/>
    <mergeCell ref="I66:K66"/>
    <mergeCell ref="C67:D67"/>
    <mergeCell ref="F67:G67"/>
    <mergeCell ref="I67:K67"/>
    <mergeCell ref="C68:D68"/>
    <mergeCell ref="F68:G68"/>
    <mergeCell ref="I68:K68"/>
    <mergeCell ref="C69:D69"/>
    <mergeCell ref="F69:G69"/>
    <mergeCell ref="I69:K69"/>
    <mergeCell ref="F70:G70"/>
    <mergeCell ref="O75:O76"/>
    <mergeCell ref="C76:C77"/>
    <mergeCell ref="D76:I76"/>
    <mergeCell ref="A75:A77"/>
    <mergeCell ref="B75:B77"/>
    <mergeCell ref="C75:I75"/>
    <mergeCell ref="J75:J77"/>
    <mergeCell ref="L78:M78"/>
    <mergeCell ref="L79:M79"/>
    <mergeCell ref="L75:M76"/>
    <mergeCell ref="N75:N76"/>
  </mergeCells>
  <printOptions horizontalCentered="1"/>
  <pageMargins left="0.15748031496062992" right="0.15748031496062992" top="0.76" bottom="0.16" header="0.57" footer="0.15748031496062992"/>
  <pageSetup horizontalDpi="600" verticalDpi="600" orientation="portrait" paperSize="9" scale="64" r:id="rId1"/>
  <headerFooter alignWithMargins="0">
    <oddFooter>&amp;C&amp;P</oddFooter>
  </headerFooter>
  <rowBreaks count="1" manualBreakCount="1">
    <brk id="7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118"/>
  <sheetViews>
    <sheetView view="pageBreakPreview" zoomScale="75" zoomScaleSheetLayoutView="75" workbookViewId="0" topLeftCell="A100">
      <selection activeCell="M2" sqref="M2"/>
    </sheetView>
  </sheetViews>
  <sheetFormatPr defaultColWidth="9.00390625" defaultRowHeight="12.75"/>
  <cols>
    <col min="1" max="1" width="28.125" style="10" customWidth="1"/>
    <col min="2" max="7" width="9.75390625" style="11" customWidth="1"/>
    <col min="8" max="8" width="8.125" style="11" customWidth="1"/>
    <col min="9" max="9" width="8.875" style="10" customWidth="1"/>
    <col min="10" max="12" width="9.125" style="10" customWidth="1"/>
    <col min="13" max="13" width="10.00390625" style="10" customWidth="1"/>
    <col min="14" max="16" width="9.125" style="10" customWidth="1"/>
  </cols>
  <sheetData>
    <row r="1" spans="12:14" ht="15.75">
      <c r="L1" s="12"/>
      <c r="N1" s="13"/>
    </row>
    <row r="2" spans="1:14" ht="16.5" thickBot="1">
      <c r="A2" s="14"/>
      <c r="B2" s="15"/>
      <c r="C2" s="15"/>
      <c r="D2" s="15"/>
      <c r="E2" s="15"/>
      <c r="F2" s="15"/>
      <c r="G2" s="15"/>
      <c r="H2" s="15"/>
      <c r="L2" s="12"/>
      <c r="N2" s="13"/>
    </row>
    <row r="3" spans="1:14" ht="24" customHeight="1" thickBot="1">
      <c r="A3" s="282" t="s">
        <v>0</v>
      </c>
      <c r="B3" s="279" t="s">
        <v>226</v>
      </c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8"/>
    </row>
    <row r="4" spans="1:14" ht="12.75">
      <c r="A4" s="281"/>
      <c r="B4" s="16" t="s">
        <v>1</v>
      </c>
      <c r="C4" s="17"/>
      <c r="D4" s="18"/>
      <c r="E4" s="16" t="s">
        <v>2</v>
      </c>
      <c r="F4" s="17"/>
      <c r="G4" s="18"/>
      <c r="H4" s="298" t="s">
        <v>3</v>
      </c>
      <c r="I4" s="299"/>
      <c r="J4" s="17" t="s">
        <v>4</v>
      </c>
      <c r="K4" s="19"/>
      <c r="L4" s="18"/>
      <c r="M4" s="298" t="s">
        <v>5</v>
      </c>
      <c r="N4" s="300"/>
    </row>
    <row r="5" spans="1:14" ht="12.75">
      <c r="A5" s="281"/>
      <c r="B5" s="20" t="s">
        <v>6</v>
      </c>
      <c r="C5" s="21" t="s">
        <v>7</v>
      </c>
      <c r="D5" s="22" t="s">
        <v>8</v>
      </c>
      <c r="E5" s="20" t="s">
        <v>6</v>
      </c>
      <c r="F5" s="21" t="s">
        <v>7</v>
      </c>
      <c r="G5" s="22" t="s">
        <v>8</v>
      </c>
      <c r="H5" s="23" t="s">
        <v>8</v>
      </c>
      <c r="I5" s="23" t="s">
        <v>9</v>
      </c>
      <c r="J5" s="24" t="s">
        <v>6</v>
      </c>
      <c r="K5" s="21" t="s">
        <v>7</v>
      </c>
      <c r="L5" s="22" t="s">
        <v>8</v>
      </c>
      <c r="M5" s="23" t="s">
        <v>8</v>
      </c>
      <c r="N5" s="22" t="s">
        <v>9</v>
      </c>
    </row>
    <row r="6" spans="1:14" ht="13.5" thickBot="1">
      <c r="A6" s="278"/>
      <c r="B6" s="25" t="s">
        <v>10</v>
      </c>
      <c r="C6" s="26" t="s">
        <v>10</v>
      </c>
      <c r="D6" s="27"/>
      <c r="E6" s="25" t="s">
        <v>10</v>
      </c>
      <c r="F6" s="26" t="s">
        <v>10</v>
      </c>
      <c r="G6" s="27"/>
      <c r="H6" s="28" t="s">
        <v>11</v>
      </c>
      <c r="I6" s="29" t="s">
        <v>12</v>
      </c>
      <c r="J6" s="30" t="s">
        <v>10</v>
      </c>
      <c r="K6" s="26" t="s">
        <v>10</v>
      </c>
      <c r="L6" s="27"/>
      <c r="M6" s="28" t="s">
        <v>11</v>
      </c>
      <c r="N6" s="27" t="s">
        <v>12</v>
      </c>
    </row>
    <row r="7" spans="1:14" ht="13.5" customHeight="1" thickTop="1">
      <c r="A7" s="31" t="s">
        <v>13</v>
      </c>
      <c r="B7" s="32"/>
      <c r="C7" s="33"/>
      <c r="D7" s="34"/>
      <c r="E7" s="32">
        <v>0</v>
      </c>
      <c r="F7" s="33">
        <v>0</v>
      </c>
      <c r="G7" s="34"/>
      <c r="H7" s="35"/>
      <c r="I7" s="36"/>
      <c r="J7" s="37"/>
      <c r="K7" s="33">
        <v>0</v>
      </c>
      <c r="L7" s="38"/>
      <c r="M7" s="35"/>
      <c r="N7" s="39"/>
    </row>
    <row r="8" spans="1:14" ht="13.5" customHeight="1">
      <c r="A8" s="40" t="s">
        <v>14</v>
      </c>
      <c r="B8" s="41">
        <v>6775</v>
      </c>
      <c r="C8" s="42">
        <v>0</v>
      </c>
      <c r="D8" s="43">
        <f>SUM(B8:C8)</f>
        <v>6775</v>
      </c>
      <c r="E8" s="41">
        <v>6711</v>
      </c>
      <c r="F8" s="42">
        <v>0</v>
      </c>
      <c r="G8" s="43">
        <f>SUM(E8:F8)</f>
        <v>6711</v>
      </c>
      <c r="H8" s="44">
        <f>+G8-D8</f>
        <v>-64</v>
      </c>
      <c r="I8" s="45">
        <f>+G8/D8</f>
        <v>0.9905535055350554</v>
      </c>
      <c r="J8" s="46">
        <v>6800</v>
      </c>
      <c r="K8" s="42">
        <v>0</v>
      </c>
      <c r="L8" s="47">
        <f>SUM(J8:K8)</f>
        <v>6800</v>
      </c>
      <c r="M8" s="44">
        <f>+L8-G8</f>
        <v>89</v>
      </c>
      <c r="N8" s="48">
        <f>+L8/G8</f>
        <v>1.0132618089703471</v>
      </c>
    </row>
    <row r="9" spans="1:14" ht="13.5" customHeight="1">
      <c r="A9" s="40" t="s">
        <v>15</v>
      </c>
      <c r="B9" s="41"/>
      <c r="C9" s="42"/>
      <c r="D9" s="43">
        <f aca="true" t="shared" si="0" ref="D9:D15">SUM(B9:C9)</f>
        <v>0</v>
      </c>
      <c r="E9" s="41">
        <v>0</v>
      </c>
      <c r="F9" s="42">
        <v>0</v>
      </c>
      <c r="G9" s="43">
        <f aca="true" t="shared" si="1" ref="G9:G15">SUM(E9:F9)</f>
        <v>0</v>
      </c>
      <c r="H9" s="44">
        <f aca="true" t="shared" si="2" ref="H9:H35">+G9-D9</f>
        <v>0</v>
      </c>
      <c r="I9" s="45"/>
      <c r="J9" s="46">
        <v>0</v>
      </c>
      <c r="K9" s="42">
        <v>0</v>
      </c>
      <c r="L9" s="47">
        <f aca="true" t="shared" si="3" ref="L9:L15">SUM(J9:K9)</f>
        <v>0</v>
      </c>
      <c r="M9" s="44">
        <f aca="true" t="shared" si="4" ref="M9:M35">+L9-G9</f>
        <v>0</v>
      </c>
      <c r="N9" s="48"/>
    </row>
    <row r="10" spans="1:14" ht="13.5" customHeight="1">
      <c r="A10" s="40" t="s">
        <v>16</v>
      </c>
      <c r="B10" s="41"/>
      <c r="C10" s="42"/>
      <c r="D10" s="43">
        <f t="shared" si="0"/>
        <v>0</v>
      </c>
      <c r="E10" s="41">
        <v>0</v>
      </c>
      <c r="F10" s="42">
        <v>0</v>
      </c>
      <c r="G10" s="43">
        <f t="shared" si="1"/>
        <v>0</v>
      </c>
      <c r="H10" s="44">
        <f t="shared" si="2"/>
        <v>0</v>
      </c>
      <c r="I10" s="45"/>
      <c r="J10" s="46">
        <v>0</v>
      </c>
      <c r="K10" s="42">
        <v>0</v>
      </c>
      <c r="L10" s="47">
        <f t="shared" si="3"/>
        <v>0</v>
      </c>
      <c r="M10" s="44">
        <f t="shared" si="4"/>
        <v>0</v>
      </c>
      <c r="N10" s="48"/>
    </row>
    <row r="11" spans="1:14" ht="13.5" customHeight="1">
      <c r="A11" s="40" t="s">
        <v>17</v>
      </c>
      <c r="B11" s="41">
        <v>50</v>
      </c>
      <c r="C11" s="42">
        <v>0</v>
      </c>
      <c r="D11" s="43">
        <f t="shared" si="0"/>
        <v>50</v>
      </c>
      <c r="E11" s="41">
        <v>176</v>
      </c>
      <c r="F11" s="42">
        <v>0</v>
      </c>
      <c r="G11" s="43">
        <f t="shared" si="1"/>
        <v>176</v>
      </c>
      <c r="H11" s="44">
        <f t="shared" si="2"/>
        <v>126</v>
      </c>
      <c r="I11" s="45">
        <f aca="true" t="shared" si="5" ref="I11:I35">+G11/D11</f>
        <v>3.52</v>
      </c>
      <c r="J11" s="46">
        <v>40</v>
      </c>
      <c r="K11" s="42">
        <v>0</v>
      </c>
      <c r="L11" s="47">
        <f t="shared" si="3"/>
        <v>40</v>
      </c>
      <c r="M11" s="44">
        <f t="shared" si="4"/>
        <v>-136</v>
      </c>
      <c r="N11" s="48">
        <f aca="true" t="shared" si="6" ref="N11:N35">+L11/G11</f>
        <v>0.22727272727272727</v>
      </c>
    </row>
    <row r="12" spans="1:14" ht="13.5" customHeight="1">
      <c r="A12" s="49" t="s">
        <v>18</v>
      </c>
      <c r="B12" s="41"/>
      <c r="C12" s="42"/>
      <c r="D12" s="43">
        <f t="shared" si="0"/>
        <v>0</v>
      </c>
      <c r="E12" s="41">
        <v>51</v>
      </c>
      <c r="F12" s="42">
        <v>0</v>
      </c>
      <c r="G12" s="43">
        <f t="shared" si="1"/>
        <v>51</v>
      </c>
      <c r="H12" s="44">
        <f t="shared" si="2"/>
        <v>51</v>
      </c>
      <c r="I12" s="45"/>
      <c r="J12" s="46">
        <v>20</v>
      </c>
      <c r="K12" s="42">
        <v>0</v>
      </c>
      <c r="L12" s="47">
        <f t="shared" si="3"/>
        <v>20</v>
      </c>
      <c r="M12" s="44">
        <f t="shared" si="4"/>
        <v>-31</v>
      </c>
      <c r="N12" s="48"/>
    </row>
    <row r="13" spans="1:14" ht="13.5" customHeight="1">
      <c r="A13" s="49" t="s">
        <v>19</v>
      </c>
      <c r="B13" s="41"/>
      <c r="C13" s="42"/>
      <c r="D13" s="43">
        <f t="shared" si="0"/>
        <v>0</v>
      </c>
      <c r="E13" s="41">
        <v>0</v>
      </c>
      <c r="F13" s="42">
        <v>0</v>
      </c>
      <c r="G13" s="43">
        <f t="shared" si="1"/>
        <v>0</v>
      </c>
      <c r="H13" s="44">
        <f t="shared" si="2"/>
        <v>0</v>
      </c>
      <c r="I13" s="45"/>
      <c r="J13" s="46">
        <v>0</v>
      </c>
      <c r="K13" s="42">
        <v>0</v>
      </c>
      <c r="L13" s="47">
        <f t="shared" si="3"/>
        <v>0</v>
      </c>
      <c r="M13" s="44">
        <f t="shared" si="4"/>
        <v>0</v>
      </c>
      <c r="N13" s="48"/>
    </row>
    <row r="14" spans="1:14" ht="23.25" customHeight="1">
      <c r="A14" s="49" t="s">
        <v>20</v>
      </c>
      <c r="B14" s="41"/>
      <c r="C14" s="42"/>
      <c r="D14" s="43">
        <f t="shared" si="0"/>
        <v>0</v>
      </c>
      <c r="E14" s="41">
        <v>0</v>
      </c>
      <c r="F14" s="42">
        <v>0</v>
      </c>
      <c r="G14" s="43">
        <f t="shared" si="1"/>
        <v>0</v>
      </c>
      <c r="H14" s="44">
        <f t="shared" si="2"/>
        <v>0</v>
      </c>
      <c r="I14" s="45"/>
      <c r="J14" s="46">
        <v>0</v>
      </c>
      <c r="K14" s="42">
        <v>0</v>
      </c>
      <c r="L14" s="47">
        <f t="shared" si="3"/>
        <v>0</v>
      </c>
      <c r="M14" s="44">
        <f t="shared" si="4"/>
        <v>0</v>
      </c>
      <c r="N14" s="48"/>
    </row>
    <row r="15" spans="1:14" ht="13.5" customHeight="1" thickBot="1">
      <c r="A15" s="50" t="s">
        <v>21</v>
      </c>
      <c r="B15" s="51">
        <v>12380</v>
      </c>
      <c r="C15" s="52">
        <v>0</v>
      </c>
      <c r="D15" s="43">
        <f t="shared" si="0"/>
        <v>12380</v>
      </c>
      <c r="E15" s="51">
        <v>12100</v>
      </c>
      <c r="F15" s="52">
        <v>0</v>
      </c>
      <c r="G15" s="43">
        <f t="shared" si="1"/>
        <v>12100</v>
      </c>
      <c r="H15" s="53">
        <f t="shared" si="2"/>
        <v>-280</v>
      </c>
      <c r="I15" s="54">
        <f t="shared" si="5"/>
        <v>0.9773828756058158</v>
      </c>
      <c r="J15" s="55">
        <v>12115</v>
      </c>
      <c r="K15" s="52">
        <v>0</v>
      </c>
      <c r="L15" s="47">
        <f t="shared" si="3"/>
        <v>12115</v>
      </c>
      <c r="M15" s="53">
        <f t="shared" si="4"/>
        <v>15</v>
      </c>
      <c r="N15" s="56">
        <f t="shared" si="6"/>
        <v>1.0012396694214876</v>
      </c>
    </row>
    <row r="16" spans="1:14" ht="13.5" customHeight="1" thickBot="1">
      <c r="A16" s="57" t="s">
        <v>22</v>
      </c>
      <c r="B16" s="58">
        <f aca="true" t="shared" si="7" ref="B16:G16">SUM(B7+B8+B9+B10+B11+B13+B15)</f>
        <v>19205</v>
      </c>
      <c r="C16" s="59">
        <f t="shared" si="7"/>
        <v>0</v>
      </c>
      <c r="D16" s="60">
        <f t="shared" si="7"/>
        <v>19205</v>
      </c>
      <c r="E16" s="58">
        <f t="shared" si="7"/>
        <v>18987</v>
      </c>
      <c r="F16" s="59">
        <v>0</v>
      </c>
      <c r="G16" s="60">
        <f t="shared" si="7"/>
        <v>18987</v>
      </c>
      <c r="H16" s="61">
        <f t="shared" si="2"/>
        <v>-218</v>
      </c>
      <c r="I16" s="62">
        <f t="shared" si="5"/>
        <v>0.9886487893777662</v>
      </c>
      <c r="J16" s="63">
        <f>SUM(J7+J8+J9+J10+J11+J13+J15)</f>
        <v>18955</v>
      </c>
      <c r="K16" s="59">
        <v>0</v>
      </c>
      <c r="L16" s="60">
        <f>SUM(L7+L8+L9+L10+L11+L13+L15)</f>
        <v>18955</v>
      </c>
      <c r="M16" s="61">
        <f t="shared" si="4"/>
        <v>-32</v>
      </c>
      <c r="N16" s="64">
        <f t="shared" si="6"/>
        <v>0.9983146363301206</v>
      </c>
    </row>
    <row r="17" spans="1:14" ht="13.5" customHeight="1">
      <c r="A17" s="65" t="s">
        <v>23</v>
      </c>
      <c r="B17" s="32">
        <v>3286</v>
      </c>
      <c r="C17" s="33">
        <v>0</v>
      </c>
      <c r="D17" s="43">
        <f aca="true" t="shared" si="8" ref="D17:D34">SUM(B17:C17)</f>
        <v>3286</v>
      </c>
      <c r="E17" s="32">
        <v>3680</v>
      </c>
      <c r="F17" s="33">
        <v>0</v>
      </c>
      <c r="G17" s="34">
        <f>SUM(E17:F17)</f>
        <v>3680</v>
      </c>
      <c r="H17" s="35">
        <f t="shared" si="2"/>
        <v>394</v>
      </c>
      <c r="I17" s="66">
        <f t="shared" si="5"/>
        <v>1.119902617163725</v>
      </c>
      <c r="J17" s="37">
        <v>3015</v>
      </c>
      <c r="K17" s="33">
        <v>0</v>
      </c>
      <c r="L17" s="38">
        <f>SUM(J17:K17)</f>
        <v>3015</v>
      </c>
      <c r="M17" s="35">
        <f t="shared" si="4"/>
        <v>-665</v>
      </c>
      <c r="N17" s="67">
        <f t="shared" si="6"/>
        <v>0.8192934782608695</v>
      </c>
    </row>
    <row r="18" spans="1:14" ht="21" customHeight="1">
      <c r="A18" s="49" t="s">
        <v>24</v>
      </c>
      <c r="B18" s="32">
        <v>450</v>
      </c>
      <c r="C18" s="33">
        <v>0</v>
      </c>
      <c r="D18" s="43">
        <f t="shared" si="8"/>
        <v>450</v>
      </c>
      <c r="E18" s="32">
        <v>82</v>
      </c>
      <c r="F18" s="33">
        <v>0</v>
      </c>
      <c r="G18" s="34">
        <f aca="true" t="shared" si="9" ref="G18:G34">SUM(E18:F18)</f>
        <v>82</v>
      </c>
      <c r="H18" s="44">
        <f t="shared" si="2"/>
        <v>-368</v>
      </c>
      <c r="I18" s="45">
        <f t="shared" si="5"/>
        <v>0.18222222222222223</v>
      </c>
      <c r="J18" s="37">
        <v>100</v>
      </c>
      <c r="K18" s="33">
        <v>0</v>
      </c>
      <c r="L18" s="38">
        <f aca="true" t="shared" si="10" ref="L18:L34">SUM(J18:K18)</f>
        <v>100</v>
      </c>
      <c r="M18" s="44">
        <f t="shared" si="4"/>
        <v>18</v>
      </c>
      <c r="N18" s="48">
        <f t="shared" si="6"/>
        <v>1.2195121951219512</v>
      </c>
    </row>
    <row r="19" spans="1:14" ht="13.5" customHeight="1">
      <c r="A19" s="40" t="s">
        <v>25</v>
      </c>
      <c r="B19" s="41">
        <v>1500</v>
      </c>
      <c r="C19" s="42">
        <v>0</v>
      </c>
      <c r="D19" s="43">
        <f t="shared" si="8"/>
        <v>1500</v>
      </c>
      <c r="E19" s="41">
        <v>1219</v>
      </c>
      <c r="F19" s="42">
        <v>0</v>
      </c>
      <c r="G19" s="34">
        <f t="shared" si="9"/>
        <v>1219</v>
      </c>
      <c r="H19" s="44">
        <f t="shared" si="2"/>
        <v>-281</v>
      </c>
      <c r="I19" s="45">
        <f t="shared" si="5"/>
        <v>0.8126666666666666</v>
      </c>
      <c r="J19" s="46">
        <v>1200</v>
      </c>
      <c r="K19" s="42">
        <v>0</v>
      </c>
      <c r="L19" s="38">
        <f t="shared" si="10"/>
        <v>1200</v>
      </c>
      <c r="M19" s="44">
        <f t="shared" si="4"/>
        <v>-19</v>
      </c>
      <c r="N19" s="48">
        <f t="shared" si="6"/>
        <v>0.9844134536505332</v>
      </c>
    </row>
    <row r="20" spans="1:14" ht="13.5" customHeight="1">
      <c r="A20" s="49" t="s">
        <v>26</v>
      </c>
      <c r="B20" s="41"/>
      <c r="C20" s="42"/>
      <c r="D20" s="43">
        <f t="shared" si="8"/>
        <v>0</v>
      </c>
      <c r="E20" s="41">
        <v>0</v>
      </c>
      <c r="F20" s="42">
        <v>0</v>
      </c>
      <c r="G20" s="34">
        <f t="shared" si="9"/>
        <v>0</v>
      </c>
      <c r="H20" s="44">
        <f t="shared" si="2"/>
        <v>0</v>
      </c>
      <c r="I20" s="45"/>
      <c r="J20" s="46">
        <v>0</v>
      </c>
      <c r="K20" s="42">
        <v>0</v>
      </c>
      <c r="L20" s="38">
        <f t="shared" si="10"/>
        <v>0</v>
      </c>
      <c r="M20" s="44">
        <f t="shared" si="4"/>
        <v>0</v>
      </c>
      <c r="N20" s="48"/>
    </row>
    <row r="21" spans="1:14" ht="13.5" customHeight="1">
      <c r="A21" s="40" t="s">
        <v>27</v>
      </c>
      <c r="B21" s="41"/>
      <c r="C21" s="42"/>
      <c r="D21" s="43">
        <f t="shared" si="8"/>
        <v>0</v>
      </c>
      <c r="E21" s="41">
        <v>0</v>
      </c>
      <c r="F21" s="42">
        <v>0</v>
      </c>
      <c r="G21" s="34">
        <f t="shared" si="9"/>
        <v>0</v>
      </c>
      <c r="H21" s="44">
        <f t="shared" si="2"/>
        <v>0</v>
      </c>
      <c r="I21" s="45"/>
      <c r="J21" s="46">
        <v>0</v>
      </c>
      <c r="K21" s="42">
        <v>0</v>
      </c>
      <c r="L21" s="38">
        <f t="shared" si="10"/>
        <v>0</v>
      </c>
      <c r="M21" s="44">
        <f t="shared" si="4"/>
        <v>0</v>
      </c>
      <c r="N21" s="48"/>
    </row>
    <row r="22" spans="1:14" ht="13.5" customHeight="1">
      <c r="A22" s="40" t="s">
        <v>28</v>
      </c>
      <c r="B22" s="46">
        <v>1400</v>
      </c>
      <c r="C22" s="42">
        <v>0</v>
      </c>
      <c r="D22" s="43">
        <f t="shared" si="8"/>
        <v>1400</v>
      </c>
      <c r="E22" s="46">
        <v>999</v>
      </c>
      <c r="F22" s="42">
        <v>0</v>
      </c>
      <c r="G22" s="34">
        <f t="shared" si="9"/>
        <v>999</v>
      </c>
      <c r="H22" s="44">
        <f t="shared" si="2"/>
        <v>-401</v>
      </c>
      <c r="I22" s="45">
        <f t="shared" si="5"/>
        <v>0.7135714285714285</v>
      </c>
      <c r="J22" s="46">
        <v>1600</v>
      </c>
      <c r="K22" s="42">
        <v>0</v>
      </c>
      <c r="L22" s="38">
        <f t="shared" si="10"/>
        <v>1600</v>
      </c>
      <c r="M22" s="44">
        <f t="shared" si="4"/>
        <v>601</v>
      </c>
      <c r="N22" s="48">
        <f t="shared" si="6"/>
        <v>1.6016016016016017</v>
      </c>
    </row>
    <row r="23" spans="1:14" ht="13.5" customHeight="1">
      <c r="A23" s="49" t="s">
        <v>29</v>
      </c>
      <c r="B23" s="41">
        <v>1000</v>
      </c>
      <c r="C23" s="42">
        <v>0</v>
      </c>
      <c r="D23" s="43">
        <f t="shared" si="8"/>
        <v>1000</v>
      </c>
      <c r="E23" s="41">
        <v>448</v>
      </c>
      <c r="F23" s="42">
        <v>0</v>
      </c>
      <c r="G23" s="34">
        <f t="shared" si="9"/>
        <v>448</v>
      </c>
      <c r="H23" s="44">
        <f t="shared" si="2"/>
        <v>-552</v>
      </c>
      <c r="I23" s="45">
        <f t="shared" si="5"/>
        <v>0.448</v>
      </c>
      <c r="J23" s="68">
        <v>1100</v>
      </c>
      <c r="K23" s="42">
        <v>0</v>
      </c>
      <c r="L23" s="38">
        <f t="shared" si="10"/>
        <v>1100</v>
      </c>
      <c r="M23" s="44">
        <f t="shared" si="4"/>
        <v>652</v>
      </c>
      <c r="N23" s="48">
        <f t="shared" si="6"/>
        <v>2.455357142857143</v>
      </c>
    </row>
    <row r="24" spans="1:14" ht="13.5" customHeight="1">
      <c r="A24" s="40" t="s">
        <v>30</v>
      </c>
      <c r="B24" s="41"/>
      <c r="C24" s="42"/>
      <c r="D24" s="43">
        <f t="shared" si="8"/>
        <v>0</v>
      </c>
      <c r="E24" s="41">
        <v>511</v>
      </c>
      <c r="F24" s="42">
        <v>0</v>
      </c>
      <c r="G24" s="34">
        <f t="shared" si="9"/>
        <v>511</v>
      </c>
      <c r="H24" s="44">
        <f t="shared" si="2"/>
        <v>511</v>
      </c>
      <c r="I24" s="45"/>
      <c r="J24" s="68">
        <v>500</v>
      </c>
      <c r="K24" s="42">
        <v>0</v>
      </c>
      <c r="L24" s="38">
        <f t="shared" si="10"/>
        <v>500</v>
      </c>
      <c r="M24" s="44">
        <f t="shared" si="4"/>
        <v>-11</v>
      </c>
      <c r="N24" s="48">
        <f t="shared" si="6"/>
        <v>0.9784735812133072</v>
      </c>
    </row>
    <row r="25" spans="1:14" ht="13.5" customHeight="1">
      <c r="A25" s="69" t="s">
        <v>31</v>
      </c>
      <c r="B25" s="46">
        <v>12413</v>
      </c>
      <c r="C25" s="42">
        <v>0</v>
      </c>
      <c r="D25" s="43">
        <f t="shared" si="8"/>
        <v>12413</v>
      </c>
      <c r="E25" s="46">
        <v>12351</v>
      </c>
      <c r="F25" s="42">
        <v>0</v>
      </c>
      <c r="G25" s="34">
        <f t="shared" si="9"/>
        <v>12351</v>
      </c>
      <c r="H25" s="44">
        <f t="shared" si="2"/>
        <v>-62</v>
      </c>
      <c r="I25" s="45">
        <f t="shared" si="5"/>
        <v>0.9950052364456619</v>
      </c>
      <c r="J25" s="46">
        <v>12592</v>
      </c>
      <c r="K25" s="42">
        <v>0</v>
      </c>
      <c r="L25" s="38">
        <f t="shared" si="10"/>
        <v>12592</v>
      </c>
      <c r="M25" s="44">
        <f t="shared" si="4"/>
        <v>241</v>
      </c>
      <c r="N25" s="48">
        <f t="shared" si="6"/>
        <v>1.0195125900736783</v>
      </c>
    </row>
    <row r="26" spans="1:14" ht="13.5" customHeight="1">
      <c r="A26" s="49" t="s">
        <v>32</v>
      </c>
      <c r="B26" s="41">
        <v>9195</v>
      </c>
      <c r="C26" s="42">
        <v>0</v>
      </c>
      <c r="D26" s="43">
        <f t="shared" si="8"/>
        <v>9195</v>
      </c>
      <c r="E26" s="41">
        <v>9049</v>
      </c>
      <c r="F26" s="42">
        <v>0</v>
      </c>
      <c r="G26" s="34">
        <f t="shared" si="9"/>
        <v>9049</v>
      </c>
      <c r="H26" s="44">
        <f t="shared" si="2"/>
        <v>-146</v>
      </c>
      <c r="I26" s="45">
        <f t="shared" si="5"/>
        <v>0.9841218053289832</v>
      </c>
      <c r="J26" s="68">
        <v>9200</v>
      </c>
      <c r="K26" s="70">
        <v>0</v>
      </c>
      <c r="L26" s="38">
        <f t="shared" si="10"/>
        <v>9200</v>
      </c>
      <c r="M26" s="44">
        <f t="shared" si="4"/>
        <v>151</v>
      </c>
      <c r="N26" s="48">
        <f t="shared" si="6"/>
        <v>1.0166869267322356</v>
      </c>
    </row>
    <row r="27" spans="1:14" ht="13.5" customHeight="1">
      <c r="A27" s="69" t="s">
        <v>33</v>
      </c>
      <c r="B27" s="41">
        <v>9164</v>
      </c>
      <c r="C27" s="42">
        <v>0</v>
      </c>
      <c r="D27" s="43">
        <f t="shared" si="8"/>
        <v>9164</v>
      </c>
      <c r="E27" s="41">
        <v>8817</v>
      </c>
      <c r="F27" s="42">
        <v>0</v>
      </c>
      <c r="G27" s="34">
        <f t="shared" si="9"/>
        <v>8817</v>
      </c>
      <c r="H27" s="44">
        <f t="shared" si="2"/>
        <v>-347</v>
      </c>
      <c r="I27" s="45">
        <f t="shared" si="5"/>
        <v>0.9621344391095591</v>
      </c>
      <c r="J27" s="46">
        <v>9140</v>
      </c>
      <c r="K27" s="42">
        <v>0</v>
      </c>
      <c r="L27" s="38">
        <f t="shared" si="10"/>
        <v>9140</v>
      </c>
      <c r="M27" s="44">
        <f t="shared" si="4"/>
        <v>323</v>
      </c>
      <c r="N27" s="48">
        <f t="shared" si="6"/>
        <v>1.0366337756606556</v>
      </c>
    </row>
    <row r="28" spans="1:14" ht="13.5" customHeight="1">
      <c r="A28" s="49" t="s">
        <v>34</v>
      </c>
      <c r="B28" s="41">
        <v>31</v>
      </c>
      <c r="C28" s="42">
        <v>0</v>
      </c>
      <c r="D28" s="43">
        <f t="shared" si="8"/>
        <v>31</v>
      </c>
      <c r="E28" s="41">
        <v>232</v>
      </c>
      <c r="F28" s="42">
        <v>0</v>
      </c>
      <c r="G28" s="34">
        <f t="shared" si="9"/>
        <v>232</v>
      </c>
      <c r="H28" s="44">
        <f t="shared" si="2"/>
        <v>201</v>
      </c>
      <c r="I28" s="45">
        <f t="shared" si="5"/>
        <v>7.483870967741935</v>
      </c>
      <c r="J28" s="46">
        <v>60</v>
      </c>
      <c r="K28" s="42">
        <v>0</v>
      </c>
      <c r="L28" s="38">
        <f t="shared" si="10"/>
        <v>60</v>
      </c>
      <c r="M28" s="44">
        <f t="shared" si="4"/>
        <v>-172</v>
      </c>
      <c r="N28" s="48">
        <f t="shared" si="6"/>
        <v>0.25862068965517243</v>
      </c>
    </row>
    <row r="29" spans="1:14" ht="13.5" customHeight="1">
      <c r="A29" s="49" t="s">
        <v>35</v>
      </c>
      <c r="B29" s="41">
        <v>3218</v>
      </c>
      <c r="C29" s="42">
        <v>0</v>
      </c>
      <c r="D29" s="43">
        <f t="shared" si="8"/>
        <v>3218</v>
      </c>
      <c r="E29" s="41">
        <v>3302</v>
      </c>
      <c r="F29" s="42">
        <v>0</v>
      </c>
      <c r="G29" s="34">
        <f t="shared" si="9"/>
        <v>3302</v>
      </c>
      <c r="H29" s="44">
        <f t="shared" si="2"/>
        <v>84</v>
      </c>
      <c r="I29" s="45">
        <f t="shared" si="5"/>
        <v>1.0261031696706029</v>
      </c>
      <c r="J29" s="46">
        <v>3392</v>
      </c>
      <c r="K29" s="42">
        <v>0</v>
      </c>
      <c r="L29" s="38">
        <f t="shared" si="10"/>
        <v>3392</v>
      </c>
      <c r="M29" s="44">
        <f t="shared" si="4"/>
        <v>90</v>
      </c>
      <c r="N29" s="48">
        <f t="shared" si="6"/>
        <v>1.0272562083585706</v>
      </c>
    </row>
    <row r="30" spans="1:14" ht="13.5" customHeight="1">
      <c r="A30" s="69" t="s">
        <v>36</v>
      </c>
      <c r="B30" s="41"/>
      <c r="C30" s="42"/>
      <c r="D30" s="43">
        <f t="shared" si="8"/>
        <v>0</v>
      </c>
      <c r="E30" s="41">
        <v>2</v>
      </c>
      <c r="F30" s="42">
        <v>0</v>
      </c>
      <c r="G30" s="34">
        <f t="shared" si="9"/>
        <v>2</v>
      </c>
      <c r="H30" s="44">
        <f t="shared" si="2"/>
        <v>2</v>
      </c>
      <c r="I30" s="45"/>
      <c r="J30" s="46">
        <v>10</v>
      </c>
      <c r="K30" s="42">
        <v>0</v>
      </c>
      <c r="L30" s="38">
        <f t="shared" si="10"/>
        <v>10</v>
      </c>
      <c r="M30" s="44">
        <f t="shared" si="4"/>
        <v>8</v>
      </c>
      <c r="N30" s="48">
        <f t="shared" si="6"/>
        <v>5</v>
      </c>
    </row>
    <row r="31" spans="1:14" ht="13.5" customHeight="1">
      <c r="A31" s="69" t="s">
        <v>37</v>
      </c>
      <c r="B31" s="41"/>
      <c r="C31" s="42"/>
      <c r="D31" s="43">
        <f t="shared" si="8"/>
        <v>0</v>
      </c>
      <c r="E31" s="41">
        <v>90</v>
      </c>
      <c r="F31" s="42">
        <v>0</v>
      </c>
      <c r="G31" s="34">
        <f t="shared" si="9"/>
        <v>90</v>
      </c>
      <c r="H31" s="44">
        <f t="shared" si="2"/>
        <v>90</v>
      </c>
      <c r="I31" s="45"/>
      <c r="J31" s="46">
        <v>110</v>
      </c>
      <c r="K31" s="42">
        <v>0</v>
      </c>
      <c r="L31" s="38">
        <f t="shared" si="10"/>
        <v>110</v>
      </c>
      <c r="M31" s="44">
        <f t="shared" si="4"/>
        <v>20</v>
      </c>
      <c r="N31" s="48">
        <f t="shared" si="6"/>
        <v>1.2222222222222223</v>
      </c>
    </row>
    <row r="32" spans="1:14" ht="13.5" customHeight="1">
      <c r="A32" s="49" t="s">
        <v>38</v>
      </c>
      <c r="B32" s="41">
        <v>270</v>
      </c>
      <c r="C32" s="42">
        <v>0</v>
      </c>
      <c r="D32" s="43">
        <f t="shared" si="8"/>
        <v>270</v>
      </c>
      <c r="E32" s="41">
        <v>348</v>
      </c>
      <c r="F32" s="42">
        <v>0</v>
      </c>
      <c r="G32" s="34">
        <f t="shared" si="9"/>
        <v>348</v>
      </c>
      <c r="H32" s="44">
        <f t="shared" si="2"/>
        <v>78</v>
      </c>
      <c r="I32" s="45">
        <f t="shared" si="5"/>
        <v>1.288888888888889</v>
      </c>
      <c r="J32" s="68">
        <v>428</v>
      </c>
      <c r="K32" s="42">
        <v>0</v>
      </c>
      <c r="L32" s="38">
        <f t="shared" si="10"/>
        <v>428</v>
      </c>
      <c r="M32" s="44">
        <f t="shared" si="4"/>
        <v>80</v>
      </c>
      <c r="N32" s="48">
        <f t="shared" si="6"/>
        <v>1.2298850574712643</v>
      </c>
    </row>
    <row r="33" spans="1:14" ht="22.5" customHeight="1">
      <c r="A33" s="49" t="s">
        <v>39</v>
      </c>
      <c r="B33" s="41">
        <v>270</v>
      </c>
      <c r="C33" s="42">
        <v>0</v>
      </c>
      <c r="D33" s="43">
        <f t="shared" si="8"/>
        <v>270</v>
      </c>
      <c r="E33" s="41">
        <v>348</v>
      </c>
      <c r="F33" s="42">
        <v>0</v>
      </c>
      <c r="G33" s="34">
        <f t="shared" si="9"/>
        <v>348</v>
      </c>
      <c r="H33" s="44">
        <f t="shared" si="2"/>
        <v>78</v>
      </c>
      <c r="I33" s="45">
        <f t="shared" si="5"/>
        <v>1.288888888888889</v>
      </c>
      <c r="J33" s="68">
        <v>428</v>
      </c>
      <c r="K33" s="42">
        <v>0</v>
      </c>
      <c r="L33" s="38">
        <f t="shared" si="10"/>
        <v>428</v>
      </c>
      <c r="M33" s="44">
        <f t="shared" si="4"/>
        <v>80</v>
      </c>
      <c r="N33" s="48">
        <f t="shared" si="6"/>
        <v>1.2298850574712643</v>
      </c>
    </row>
    <row r="34" spans="1:14" ht="13.5" customHeight="1" thickBot="1">
      <c r="A34" s="71" t="s">
        <v>40</v>
      </c>
      <c r="B34" s="51"/>
      <c r="C34" s="52"/>
      <c r="D34" s="43">
        <f t="shared" si="8"/>
        <v>0</v>
      </c>
      <c r="E34" s="51">
        <v>0</v>
      </c>
      <c r="F34" s="52">
        <v>0</v>
      </c>
      <c r="G34" s="34">
        <f t="shared" si="9"/>
        <v>0</v>
      </c>
      <c r="H34" s="53">
        <f t="shared" si="2"/>
        <v>0</v>
      </c>
      <c r="I34" s="54"/>
      <c r="J34" s="72">
        <v>0</v>
      </c>
      <c r="K34" s="52">
        <v>0</v>
      </c>
      <c r="L34" s="38">
        <f t="shared" si="10"/>
        <v>0</v>
      </c>
      <c r="M34" s="53">
        <f t="shared" si="4"/>
        <v>0</v>
      </c>
      <c r="N34" s="56"/>
    </row>
    <row r="35" spans="1:14" ht="13.5" customHeight="1" thickBot="1">
      <c r="A35" s="57" t="s">
        <v>41</v>
      </c>
      <c r="B35" s="58">
        <f aca="true" t="shared" si="11" ref="B35:G35">SUM(B17+B19+B20+B21+B22+B25+B30+B31+B32+B34)</f>
        <v>18869</v>
      </c>
      <c r="C35" s="59">
        <f t="shared" si="11"/>
        <v>0</v>
      </c>
      <c r="D35" s="60">
        <f t="shared" si="11"/>
        <v>18869</v>
      </c>
      <c r="E35" s="58">
        <f t="shared" si="11"/>
        <v>18689</v>
      </c>
      <c r="F35" s="59">
        <f t="shared" si="11"/>
        <v>0</v>
      </c>
      <c r="G35" s="60">
        <f t="shared" si="11"/>
        <v>18689</v>
      </c>
      <c r="H35" s="61">
        <f t="shared" si="2"/>
        <v>-180</v>
      </c>
      <c r="I35" s="62">
        <f t="shared" si="5"/>
        <v>0.9904605437490063</v>
      </c>
      <c r="J35" s="63">
        <f>SUM(J17+J19+J20+J21+J22+J25+J30+J31+J32+J34)</f>
        <v>18955</v>
      </c>
      <c r="K35" s="59">
        <f>SUM(K17+K19+K20+K21+K22+K25+K30+K31+K32+K34)</f>
        <v>0</v>
      </c>
      <c r="L35" s="60">
        <f>SUM(L17+L19+L20+L21+L22+L25+L30+L31+L32+L34)</f>
        <v>18955</v>
      </c>
      <c r="M35" s="61">
        <f t="shared" si="4"/>
        <v>266</v>
      </c>
      <c r="N35" s="64">
        <f t="shared" si="6"/>
        <v>1.0142329712665203</v>
      </c>
    </row>
    <row r="36" spans="1:14" ht="13.5" customHeight="1" thickBot="1">
      <c r="A36" s="57" t="s">
        <v>42</v>
      </c>
      <c r="B36" s="301">
        <f>+D16-D35</f>
        <v>336</v>
      </c>
      <c r="C36" s="302"/>
      <c r="D36" s="303"/>
      <c r="E36" s="301">
        <f>+G16-G35</f>
        <v>298</v>
      </c>
      <c r="F36" s="302"/>
      <c r="G36" s="303">
        <v>-50784</v>
      </c>
      <c r="H36" s="73">
        <f>+E36-B36</f>
        <v>-38</v>
      </c>
      <c r="I36" s="74"/>
      <c r="J36" s="301">
        <f>+L16-L35</f>
        <v>0</v>
      </c>
      <c r="K36" s="302"/>
      <c r="L36" s="302">
        <v>0</v>
      </c>
      <c r="M36" s="61"/>
      <c r="N36" s="64"/>
    </row>
    <row r="37" spans="1:16" ht="20.25" customHeight="1" thickBot="1">
      <c r="A37" s="75" t="s">
        <v>43</v>
      </c>
      <c r="B37" s="301"/>
      <c r="C37" s="302"/>
      <c r="D37" s="303"/>
      <c r="E37" s="301"/>
      <c r="F37" s="302"/>
      <c r="G37" s="303"/>
      <c r="H37"/>
      <c r="I37"/>
      <c r="J37"/>
      <c r="K37"/>
      <c r="L37"/>
      <c r="M37"/>
      <c r="N37"/>
      <c r="O37"/>
      <c r="P37"/>
    </row>
    <row r="38" spans="2:8" ht="14.25" customHeight="1" thickBot="1">
      <c r="B38" s="10"/>
      <c r="C38" s="10"/>
      <c r="D38" s="76"/>
      <c r="E38" s="10"/>
      <c r="F38" s="10"/>
      <c r="G38" s="10"/>
      <c r="H38" s="10"/>
    </row>
    <row r="39" spans="1:16" ht="12.75">
      <c r="A39" s="318" t="s">
        <v>44</v>
      </c>
      <c r="B39" s="319"/>
      <c r="C39" s="310" t="s">
        <v>45</v>
      </c>
      <c r="D39" s="318" t="s">
        <v>46</v>
      </c>
      <c r="E39" s="319"/>
      <c r="F39" s="319"/>
      <c r="G39" s="310" t="s">
        <v>45</v>
      </c>
      <c r="H39" s="304" t="s">
        <v>47</v>
      </c>
      <c r="I39" s="305"/>
      <c r="J39" s="305"/>
      <c r="K39" s="306"/>
      <c r="L39" s="310" t="s">
        <v>45</v>
      </c>
      <c r="O39"/>
      <c r="P39"/>
    </row>
    <row r="40" spans="1:16" ht="13.5" thickBot="1">
      <c r="A40" s="320"/>
      <c r="B40" s="321"/>
      <c r="C40" s="311"/>
      <c r="D40" s="320"/>
      <c r="E40" s="321"/>
      <c r="F40" s="321"/>
      <c r="G40" s="311"/>
      <c r="H40" s="307"/>
      <c r="I40" s="308"/>
      <c r="J40" s="308"/>
      <c r="K40" s="309"/>
      <c r="L40" s="311"/>
      <c r="O40"/>
      <c r="P40"/>
    </row>
    <row r="41" spans="1:16" ht="12.75">
      <c r="A41" s="312" t="s">
        <v>483</v>
      </c>
      <c r="B41" s="313"/>
      <c r="C41" s="77">
        <v>70</v>
      </c>
      <c r="D41" s="314" t="s">
        <v>227</v>
      </c>
      <c r="E41" s="315"/>
      <c r="F41" s="315"/>
      <c r="G41" s="78">
        <v>188</v>
      </c>
      <c r="H41" s="316" t="s">
        <v>228</v>
      </c>
      <c r="I41" s="317"/>
      <c r="J41" s="317"/>
      <c r="K41" s="317"/>
      <c r="L41" s="79">
        <v>400</v>
      </c>
      <c r="O41"/>
      <c r="P41"/>
    </row>
    <row r="42" spans="1:16" ht="12.75">
      <c r="A42" s="322" t="s">
        <v>484</v>
      </c>
      <c r="B42" s="323"/>
      <c r="C42" s="80">
        <v>130</v>
      </c>
      <c r="D42" s="314"/>
      <c r="E42" s="315"/>
      <c r="F42" s="315"/>
      <c r="G42" s="81"/>
      <c r="H42" s="316" t="s">
        <v>229</v>
      </c>
      <c r="I42" s="317"/>
      <c r="J42" s="317"/>
      <c r="K42" s="317"/>
      <c r="L42" s="79">
        <v>50</v>
      </c>
      <c r="O42"/>
      <c r="P42"/>
    </row>
    <row r="43" spans="1:16" ht="12.75">
      <c r="A43" s="322" t="s">
        <v>485</v>
      </c>
      <c r="B43" s="323"/>
      <c r="C43" s="80">
        <v>100</v>
      </c>
      <c r="D43" s="314"/>
      <c r="E43" s="315"/>
      <c r="F43" s="315"/>
      <c r="G43" s="81"/>
      <c r="H43" s="316" t="s">
        <v>230</v>
      </c>
      <c r="I43" s="317"/>
      <c r="J43" s="317"/>
      <c r="K43" s="317"/>
      <c r="L43" s="79">
        <v>50</v>
      </c>
      <c r="O43"/>
      <c r="P43"/>
    </row>
    <row r="44" spans="1:16" ht="12.75">
      <c r="A44" s="324"/>
      <c r="B44" s="325"/>
      <c r="C44" s="83"/>
      <c r="D44" s="324"/>
      <c r="E44" s="326"/>
      <c r="F44" s="325"/>
      <c r="G44" s="84"/>
      <c r="H44" s="327" t="s">
        <v>530</v>
      </c>
      <c r="I44" s="328"/>
      <c r="J44" s="328"/>
      <c r="K44" s="329"/>
      <c r="L44" s="79">
        <v>70</v>
      </c>
      <c r="O44"/>
      <c r="P44"/>
    </row>
    <row r="45" spans="1:16" ht="12.75">
      <c r="A45" s="324"/>
      <c r="B45" s="325"/>
      <c r="C45" s="83"/>
      <c r="D45" s="324"/>
      <c r="E45" s="326"/>
      <c r="F45" s="325"/>
      <c r="G45" s="84"/>
      <c r="H45" s="327" t="s">
        <v>231</v>
      </c>
      <c r="I45" s="328"/>
      <c r="J45" s="328"/>
      <c r="K45" s="329"/>
      <c r="L45" s="79">
        <v>106</v>
      </c>
      <c r="O45"/>
      <c r="P45"/>
    </row>
    <row r="46" spans="1:16" ht="12.75">
      <c r="A46" s="324"/>
      <c r="B46" s="325"/>
      <c r="C46" s="83"/>
      <c r="D46" s="324"/>
      <c r="E46" s="326"/>
      <c r="F46" s="325"/>
      <c r="G46" s="84"/>
      <c r="H46" s="327" t="s">
        <v>527</v>
      </c>
      <c r="I46" s="328"/>
      <c r="J46" s="328"/>
      <c r="K46" s="329"/>
      <c r="L46" s="79">
        <v>112</v>
      </c>
      <c r="O46"/>
      <c r="P46"/>
    </row>
    <row r="47" spans="1:16" ht="13.5" thickBot="1">
      <c r="A47" s="330"/>
      <c r="B47" s="331"/>
      <c r="C47" s="83"/>
      <c r="D47" s="332"/>
      <c r="E47" s="333"/>
      <c r="F47" s="333"/>
      <c r="G47" s="84"/>
      <c r="H47" s="316"/>
      <c r="I47" s="317"/>
      <c r="J47" s="317"/>
      <c r="K47" s="317"/>
      <c r="L47" s="79"/>
      <c r="O47"/>
      <c r="P47"/>
    </row>
    <row r="48" spans="1:16" ht="13.5" thickBot="1">
      <c r="A48" s="334"/>
      <c r="B48" s="335"/>
      <c r="C48" s="85">
        <f>SUM(C41:C47)</f>
        <v>300</v>
      </c>
      <c r="D48" s="336" t="s">
        <v>8</v>
      </c>
      <c r="E48" s="337"/>
      <c r="F48" s="337"/>
      <c r="G48" s="85">
        <f>SUM(G41:G42)</f>
        <v>188</v>
      </c>
      <c r="H48" s="338" t="s">
        <v>8</v>
      </c>
      <c r="I48" s="339"/>
      <c r="J48" s="339"/>
      <c r="K48" s="339"/>
      <c r="L48" s="85">
        <v>788</v>
      </c>
      <c r="M48" s="86"/>
      <c r="N48" s="86"/>
      <c r="O48"/>
      <c r="P48"/>
    </row>
    <row r="49" spans="1:16" s="1" customFormat="1" ht="13.5" customHeight="1" thickBot="1">
      <c r="A49" s="87"/>
      <c r="B49" s="8"/>
      <c r="C49" s="8"/>
      <c r="D49" s="8"/>
      <c r="E49" s="8"/>
      <c r="F49" s="8"/>
      <c r="G49" s="8"/>
      <c r="H49" s="9"/>
      <c r="I49" s="5"/>
      <c r="J49" s="5"/>
      <c r="K49" s="5"/>
      <c r="L49" s="5"/>
      <c r="M49" s="5"/>
      <c r="N49" s="5"/>
      <c r="O49" s="5"/>
      <c r="P49" s="5"/>
    </row>
    <row r="50" spans="1:16" ht="12.75">
      <c r="A50" s="318" t="s">
        <v>50</v>
      </c>
      <c r="B50" s="319"/>
      <c r="C50" s="310" t="s">
        <v>45</v>
      </c>
      <c r="D50" s="340" t="s">
        <v>51</v>
      </c>
      <c r="E50" s="319"/>
      <c r="F50" s="319"/>
      <c r="G50" s="341" t="s">
        <v>45</v>
      </c>
      <c r="H50" s="304" t="s">
        <v>52</v>
      </c>
      <c r="I50" s="305"/>
      <c r="J50" s="305"/>
      <c r="K50" s="306"/>
      <c r="L50" s="310" t="s">
        <v>45</v>
      </c>
      <c r="O50"/>
      <c r="P50"/>
    </row>
    <row r="51" spans="1:16" ht="13.5" thickBot="1">
      <c r="A51" s="320"/>
      <c r="B51" s="321"/>
      <c r="C51" s="311"/>
      <c r="D51" s="321"/>
      <c r="E51" s="321"/>
      <c r="F51" s="321"/>
      <c r="G51" s="342"/>
      <c r="H51" s="307"/>
      <c r="I51" s="308"/>
      <c r="J51" s="308"/>
      <c r="K51" s="309"/>
      <c r="L51" s="311"/>
      <c r="O51"/>
      <c r="P51"/>
    </row>
    <row r="52" spans="1:16" ht="12.75">
      <c r="A52" s="312" t="s">
        <v>486</v>
      </c>
      <c r="B52" s="343"/>
      <c r="C52" s="77">
        <v>1000</v>
      </c>
      <c r="D52" s="442" t="s">
        <v>220</v>
      </c>
      <c r="E52" s="315"/>
      <c r="F52" s="315"/>
      <c r="G52" s="88">
        <v>448</v>
      </c>
      <c r="H52" s="346" t="s">
        <v>232</v>
      </c>
      <c r="I52" s="347"/>
      <c r="J52" s="347"/>
      <c r="K52" s="347"/>
      <c r="L52" s="193">
        <v>200</v>
      </c>
      <c r="O52"/>
      <c r="P52"/>
    </row>
    <row r="53" spans="1:16" ht="13.5" customHeight="1">
      <c r="A53" s="322"/>
      <c r="B53" s="348"/>
      <c r="C53" s="80"/>
      <c r="D53" s="355"/>
      <c r="E53" s="323"/>
      <c r="F53" s="323"/>
      <c r="G53" s="90"/>
      <c r="H53" s="349" t="s">
        <v>233</v>
      </c>
      <c r="I53" s="350"/>
      <c r="J53" s="350"/>
      <c r="K53" s="350"/>
      <c r="L53" s="91">
        <v>500</v>
      </c>
      <c r="O53"/>
      <c r="P53"/>
    </row>
    <row r="54" spans="1:16" ht="13.5" customHeight="1">
      <c r="A54" s="322"/>
      <c r="B54" s="351"/>
      <c r="C54" s="80"/>
      <c r="D54" s="355"/>
      <c r="E54" s="323"/>
      <c r="F54" s="323"/>
      <c r="G54" s="90"/>
      <c r="H54" s="327" t="s">
        <v>234</v>
      </c>
      <c r="I54" s="328"/>
      <c r="J54" s="328"/>
      <c r="K54" s="329"/>
      <c r="L54" s="91">
        <v>200</v>
      </c>
      <c r="O54"/>
      <c r="P54"/>
    </row>
    <row r="55" spans="1:16" ht="13.5" customHeight="1">
      <c r="A55" s="322"/>
      <c r="B55" s="351"/>
      <c r="C55" s="80"/>
      <c r="D55" s="355"/>
      <c r="E55" s="323"/>
      <c r="F55" s="323"/>
      <c r="G55" s="90"/>
      <c r="H55" s="327" t="s">
        <v>235</v>
      </c>
      <c r="I55" s="328"/>
      <c r="J55" s="328"/>
      <c r="K55" s="329"/>
      <c r="L55" s="91">
        <v>200</v>
      </c>
      <c r="O55"/>
      <c r="P55"/>
    </row>
    <row r="56" spans="1:16" ht="13.5" customHeight="1">
      <c r="A56" s="324"/>
      <c r="B56" s="326"/>
      <c r="C56" s="83"/>
      <c r="D56" s="354"/>
      <c r="E56" s="354"/>
      <c r="F56" s="355"/>
      <c r="G56" s="217"/>
      <c r="H56" s="327"/>
      <c r="I56" s="328"/>
      <c r="J56" s="328"/>
      <c r="K56" s="329"/>
      <c r="L56" s="95"/>
      <c r="O56"/>
      <c r="P56"/>
    </row>
    <row r="57" spans="1:16" ht="13.5" customHeight="1">
      <c r="A57" s="322"/>
      <c r="B57" s="351"/>
      <c r="C57" s="83"/>
      <c r="D57" s="354"/>
      <c r="E57" s="354"/>
      <c r="F57" s="355"/>
      <c r="G57" s="217"/>
      <c r="H57" s="327"/>
      <c r="I57" s="328"/>
      <c r="J57" s="328"/>
      <c r="K57" s="329"/>
      <c r="L57" s="95"/>
      <c r="O57"/>
      <c r="P57"/>
    </row>
    <row r="58" spans="1:16" ht="13.5" customHeight="1">
      <c r="A58" s="323"/>
      <c r="B58" s="351"/>
      <c r="C58" s="80"/>
      <c r="D58" s="355"/>
      <c r="E58" s="323"/>
      <c r="F58" s="323"/>
      <c r="G58" s="90"/>
      <c r="H58" s="327"/>
      <c r="I58" s="328"/>
      <c r="J58" s="328"/>
      <c r="K58" s="329"/>
      <c r="L58" s="91"/>
      <c r="O58"/>
      <c r="P58"/>
    </row>
    <row r="59" spans="1:16" ht="13.5" thickBot="1">
      <c r="A59" s="360"/>
      <c r="B59" s="361"/>
      <c r="C59" s="96"/>
      <c r="D59" s="443"/>
      <c r="E59" s="362"/>
      <c r="F59" s="362"/>
      <c r="G59" s="97"/>
      <c r="H59" s="363"/>
      <c r="I59" s="364"/>
      <c r="J59" s="364"/>
      <c r="K59" s="364"/>
      <c r="L59" s="98"/>
      <c r="O59"/>
      <c r="P59"/>
    </row>
    <row r="60" spans="1:16" ht="13.5" thickBot="1">
      <c r="A60" s="334" t="s">
        <v>8</v>
      </c>
      <c r="B60" s="365"/>
      <c r="C60" s="99">
        <f>SUM(C52:C59)</f>
        <v>1000</v>
      </c>
      <c r="D60" s="335" t="s">
        <v>8</v>
      </c>
      <c r="E60" s="367"/>
      <c r="F60" s="367"/>
      <c r="G60" s="99">
        <f>SUM(G52:G59)</f>
        <v>448</v>
      </c>
      <c r="H60" s="338" t="s">
        <v>8</v>
      </c>
      <c r="I60" s="339"/>
      <c r="J60" s="339"/>
      <c r="K60" s="339"/>
      <c r="L60" s="85">
        <f>SUM(L52:L59)</f>
        <v>1100</v>
      </c>
      <c r="M60" s="86"/>
      <c r="N60" s="86"/>
      <c r="O60"/>
      <c r="P60"/>
    </row>
    <row r="61" spans="1:14" s="1" customFormat="1" ht="12.75">
      <c r="A61" s="100"/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</row>
    <row r="62" spans="1:14" s="1" customFormat="1" ht="13.5" thickBot="1">
      <c r="A62" s="100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200" t="s">
        <v>475</v>
      </c>
      <c r="M62" s="100"/>
      <c r="N62" s="100"/>
    </row>
    <row r="63" spans="1:14" s="1" customFormat="1" ht="26.25" customHeight="1" thickBot="1">
      <c r="A63" s="368" t="s">
        <v>469</v>
      </c>
      <c r="B63" s="369"/>
      <c r="C63" s="369"/>
      <c r="D63" s="369"/>
      <c r="E63" s="370"/>
      <c r="F63" s="371" t="s">
        <v>468</v>
      </c>
      <c r="G63" s="372"/>
      <c r="H63" s="372"/>
      <c r="I63" s="372"/>
      <c r="J63" s="372"/>
      <c r="K63" s="372"/>
      <c r="L63" s="373"/>
      <c r="M63" s="100"/>
      <c r="N63" s="100"/>
    </row>
    <row r="64" spans="1:14" s="1" customFormat="1" ht="14.25" customHeight="1" thickBot="1">
      <c r="A64" s="181" t="s">
        <v>97</v>
      </c>
      <c r="B64" s="182" t="s">
        <v>466</v>
      </c>
      <c r="C64" s="294" t="s">
        <v>98</v>
      </c>
      <c r="D64" s="294"/>
      <c r="E64" s="183" t="s">
        <v>467</v>
      </c>
      <c r="F64" s="295" t="s">
        <v>97</v>
      </c>
      <c r="G64" s="296"/>
      <c r="H64" s="182" t="s">
        <v>466</v>
      </c>
      <c r="I64" s="294" t="s">
        <v>98</v>
      </c>
      <c r="J64" s="294"/>
      <c r="K64" s="294"/>
      <c r="L64" s="184" t="s">
        <v>467</v>
      </c>
      <c r="M64" s="100"/>
      <c r="N64" s="100"/>
    </row>
    <row r="65" spans="1:14" s="1" customFormat="1" ht="12.75">
      <c r="A65" s="185" t="s">
        <v>473</v>
      </c>
      <c r="B65" s="179">
        <v>0</v>
      </c>
      <c r="C65" s="286" t="s">
        <v>482</v>
      </c>
      <c r="D65" s="286"/>
      <c r="E65" s="186">
        <v>0</v>
      </c>
      <c r="F65" s="284" t="s">
        <v>473</v>
      </c>
      <c r="G65" s="285"/>
      <c r="H65" s="179">
        <v>0</v>
      </c>
      <c r="I65" s="286" t="s">
        <v>482</v>
      </c>
      <c r="J65" s="285"/>
      <c r="K65" s="285"/>
      <c r="L65" s="186">
        <v>239</v>
      </c>
      <c r="M65" s="100"/>
      <c r="N65" s="100"/>
    </row>
    <row r="66" spans="1:14" s="1" customFormat="1" ht="12.75">
      <c r="A66" s="187" t="s">
        <v>471</v>
      </c>
      <c r="B66" s="180">
        <v>0</v>
      </c>
      <c r="C66" s="289" t="s">
        <v>472</v>
      </c>
      <c r="D66" s="289"/>
      <c r="E66" s="188">
        <v>0</v>
      </c>
      <c r="F66" s="291" t="s">
        <v>474</v>
      </c>
      <c r="G66" s="290"/>
      <c r="H66" s="180">
        <v>239</v>
      </c>
      <c r="I66" s="289"/>
      <c r="J66" s="290"/>
      <c r="K66" s="290"/>
      <c r="L66" s="188"/>
      <c r="M66" s="100"/>
      <c r="N66" s="100"/>
    </row>
    <row r="67" spans="1:14" s="1" customFormat="1" ht="12.75">
      <c r="A67" s="187" t="s">
        <v>472</v>
      </c>
      <c r="B67" s="180">
        <v>0</v>
      </c>
      <c r="C67" s="289"/>
      <c r="D67" s="289"/>
      <c r="E67" s="188"/>
      <c r="F67" s="291"/>
      <c r="G67" s="290"/>
      <c r="H67" s="180"/>
      <c r="I67" s="289"/>
      <c r="J67" s="290"/>
      <c r="K67" s="290"/>
      <c r="L67" s="188"/>
      <c r="M67" s="100"/>
      <c r="N67" s="100"/>
    </row>
    <row r="68" spans="1:14" s="1" customFormat="1" ht="13.5" thickBot="1">
      <c r="A68" s="196"/>
      <c r="B68" s="195"/>
      <c r="C68" s="297"/>
      <c r="D68" s="297"/>
      <c r="E68" s="197"/>
      <c r="F68" s="423"/>
      <c r="G68" s="424"/>
      <c r="H68" s="195"/>
      <c r="I68" s="297"/>
      <c r="J68" s="424"/>
      <c r="K68" s="424"/>
      <c r="L68" s="197"/>
      <c r="M68" s="100"/>
      <c r="N68" s="100"/>
    </row>
    <row r="69" spans="1:14" s="1" customFormat="1" ht="13.5" thickBot="1">
      <c r="A69" s="241" t="s">
        <v>8</v>
      </c>
      <c r="B69" s="242">
        <f>SUM(B65:B68)</f>
        <v>0</v>
      </c>
      <c r="C69" s="283" t="s">
        <v>8</v>
      </c>
      <c r="D69" s="283"/>
      <c r="E69" s="199">
        <f>SUM(E65:E68)</f>
        <v>0</v>
      </c>
      <c r="F69" s="444" t="s">
        <v>8</v>
      </c>
      <c r="G69" s="428"/>
      <c r="H69" s="194">
        <f>SUM(H65:H68)</f>
        <v>239</v>
      </c>
      <c r="I69" s="283" t="s">
        <v>8</v>
      </c>
      <c r="J69" s="428"/>
      <c r="K69" s="428"/>
      <c r="L69" s="199">
        <f>SUM(L65:L68)</f>
        <v>239</v>
      </c>
      <c r="M69" s="100"/>
      <c r="N69" s="100"/>
    </row>
    <row r="70" spans="1:14" s="1" customFormat="1" ht="13.5" thickBot="1">
      <c r="A70" s="243" t="s">
        <v>487</v>
      </c>
      <c r="B70" s="244">
        <f>B69-E69</f>
        <v>0</v>
      </c>
      <c r="C70" s="100"/>
      <c r="D70" s="100"/>
      <c r="E70" s="100"/>
      <c r="F70" s="287" t="s">
        <v>487</v>
      </c>
      <c r="G70" s="288"/>
      <c r="H70" s="245">
        <f>H69-L69</f>
        <v>0</v>
      </c>
      <c r="I70" s="100"/>
      <c r="J70" s="100"/>
      <c r="K70" s="100"/>
      <c r="L70" s="100"/>
      <c r="M70" s="100"/>
      <c r="N70" s="100"/>
    </row>
    <row r="72" spans="1:14" s="1" customFormat="1" ht="13.5" thickBot="1">
      <c r="A72" s="100"/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</row>
    <row r="73" spans="1:16" ht="12.75">
      <c r="A73" s="387" t="s">
        <v>87</v>
      </c>
      <c r="B73" s="389" t="s">
        <v>88</v>
      </c>
      <c r="C73" s="436" t="s">
        <v>478</v>
      </c>
      <c r="D73" s="437"/>
      <c r="E73" s="437"/>
      <c r="F73" s="437"/>
      <c r="G73" s="437"/>
      <c r="H73" s="437"/>
      <c r="I73" s="438"/>
      <c r="J73" s="416" t="s">
        <v>89</v>
      </c>
      <c r="L73" s="432" t="s">
        <v>61</v>
      </c>
      <c r="M73" s="433"/>
      <c r="N73" s="358">
        <v>2003</v>
      </c>
      <c r="O73" s="421">
        <v>2004</v>
      </c>
      <c r="P73"/>
    </row>
    <row r="74" spans="1:16" ht="13.5" thickBot="1">
      <c r="A74" s="388"/>
      <c r="B74" s="390"/>
      <c r="C74" s="419" t="s">
        <v>90</v>
      </c>
      <c r="D74" s="439" t="s">
        <v>91</v>
      </c>
      <c r="E74" s="440"/>
      <c r="F74" s="440"/>
      <c r="G74" s="440"/>
      <c r="H74" s="440"/>
      <c r="I74" s="441"/>
      <c r="J74" s="417"/>
      <c r="L74" s="434"/>
      <c r="M74" s="435"/>
      <c r="N74" s="359"/>
      <c r="O74" s="422"/>
      <c r="P74"/>
    </row>
    <row r="75" spans="1:16" ht="13.5" thickBot="1">
      <c r="A75" s="320"/>
      <c r="B75" s="391"/>
      <c r="C75" s="420"/>
      <c r="D75" s="131">
        <v>1</v>
      </c>
      <c r="E75" s="131">
        <v>2</v>
      </c>
      <c r="F75" s="131">
        <v>3</v>
      </c>
      <c r="G75" s="131">
        <v>4</v>
      </c>
      <c r="H75" s="131">
        <v>5</v>
      </c>
      <c r="I75" s="211">
        <v>6</v>
      </c>
      <c r="J75" s="418"/>
      <c r="L75" s="212" t="s">
        <v>62</v>
      </c>
      <c r="M75" s="213"/>
      <c r="N75" s="201">
        <v>0</v>
      </c>
      <c r="O75" s="202">
        <v>0</v>
      </c>
      <c r="P75"/>
    </row>
    <row r="76" spans="1:16" ht="13.5" thickBot="1">
      <c r="A76" s="206">
        <v>15936</v>
      </c>
      <c r="B76" s="207">
        <v>5904</v>
      </c>
      <c r="C76" s="208">
        <f>SUM(D76:I76)</f>
        <v>428</v>
      </c>
      <c r="D76" s="209">
        <v>97</v>
      </c>
      <c r="E76" s="209">
        <v>196</v>
      </c>
      <c r="F76" s="209">
        <v>16</v>
      </c>
      <c r="G76" s="209">
        <v>0</v>
      </c>
      <c r="H76" s="209">
        <v>119</v>
      </c>
      <c r="I76" s="238">
        <v>0</v>
      </c>
      <c r="J76" s="205">
        <f>SUM(A76-B76-C76)</f>
        <v>9604</v>
      </c>
      <c r="L76" s="412" t="s">
        <v>63</v>
      </c>
      <c r="M76" s="413"/>
      <c r="N76" s="103">
        <v>0</v>
      </c>
      <c r="O76" s="104">
        <v>0</v>
      </c>
      <c r="P76"/>
    </row>
    <row r="77" spans="1:15" s="1" customFormat="1" ht="13.5" thickBot="1">
      <c r="A77" s="101"/>
      <c r="B77" s="102"/>
      <c r="C77" s="102"/>
      <c r="D77" s="102"/>
      <c r="E77" s="2"/>
      <c r="F77" s="7"/>
      <c r="G77" s="7"/>
      <c r="H77" s="101"/>
      <c r="I77" s="102"/>
      <c r="J77" s="102"/>
      <c r="K77" s="102"/>
      <c r="L77" s="414" t="s">
        <v>479</v>
      </c>
      <c r="M77" s="415"/>
      <c r="N77" s="203">
        <v>0</v>
      </c>
      <c r="O77" s="204">
        <v>0</v>
      </c>
    </row>
    <row r="78" spans="1:14" s="1" customFormat="1" ht="12.75">
      <c r="A78" s="100"/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</row>
    <row r="79" spans="1:14" s="1" customFormat="1" ht="12.75">
      <c r="A79" s="100"/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</row>
    <row r="80" spans="1:14" s="1" customFormat="1" ht="12.75">
      <c r="A80" s="100"/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</row>
    <row r="81" spans="1:12" s="1" customFormat="1" ht="12.75">
      <c r="A81" s="101"/>
      <c r="B81" s="102"/>
      <c r="C81" s="102"/>
      <c r="D81" s="102"/>
      <c r="E81" s="2"/>
      <c r="F81" s="7"/>
      <c r="G81" s="7"/>
      <c r="H81" s="101"/>
      <c r="I81" s="102"/>
      <c r="J81" s="102"/>
      <c r="K81" s="102"/>
      <c r="L81" s="2"/>
    </row>
    <row r="82" spans="1:12" s="1" customFormat="1" ht="12.75">
      <c r="A82" s="101"/>
      <c r="B82" s="102"/>
      <c r="C82" s="102"/>
      <c r="D82" s="102"/>
      <c r="E82" s="2"/>
      <c r="F82" s="7"/>
      <c r="G82" s="7"/>
      <c r="H82" s="101"/>
      <c r="I82" s="102"/>
      <c r="J82" s="102"/>
      <c r="K82" s="102"/>
      <c r="L82" s="2"/>
    </row>
    <row r="83" spans="1:12" s="1" customFormat="1" ht="13.5" thickBot="1">
      <c r="A83" s="101"/>
      <c r="B83" s="102"/>
      <c r="C83" s="102"/>
      <c r="D83" s="102"/>
      <c r="E83" s="2"/>
      <c r="F83" s="7"/>
      <c r="G83" s="7"/>
      <c r="H83" s="101"/>
      <c r="I83" s="102"/>
      <c r="J83" s="102"/>
      <c r="K83" s="102"/>
      <c r="L83" s="2"/>
    </row>
    <row r="84" spans="1:12" s="1" customFormat="1" ht="12.75">
      <c r="A84" s="404" t="s">
        <v>222</v>
      </c>
      <c r="B84" s="406" t="s">
        <v>92</v>
      </c>
      <c r="C84" s="408" t="s">
        <v>93</v>
      </c>
      <c r="D84" s="409"/>
      <c r="E84" s="409"/>
      <c r="F84" s="400"/>
      <c r="G84" s="410" t="s">
        <v>94</v>
      </c>
      <c r="H84" s="392" t="s">
        <v>95</v>
      </c>
      <c r="I84" s="298" t="s">
        <v>224</v>
      </c>
      <c r="J84" s="356"/>
      <c r="K84" s="356"/>
      <c r="L84" s="357"/>
    </row>
    <row r="85" spans="1:12" s="1" customFormat="1" ht="18.75" thickBot="1">
      <c r="A85" s="405"/>
      <c r="B85" s="407"/>
      <c r="C85" s="135" t="s">
        <v>96</v>
      </c>
      <c r="D85" s="136" t="s">
        <v>97</v>
      </c>
      <c r="E85" s="136" t="s">
        <v>98</v>
      </c>
      <c r="F85" s="137" t="s">
        <v>99</v>
      </c>
      <c r="G85" s="411"/>
      <c r="H85" s="393"/>
      <c r="I85" s="170" t="s">
        <v>100</v>
      </c>
      <c r="J85" s="136" t="s">
        <v>97</v>
      </c>
      <c r="K85" s="136" t="s">
        <v>98</v>
      </c>
      <c r="L85" s="137" t="s">
        <v>225</v>
      </c>
    </row>
    <row r="86" spans="1:12" s="1" customFormat="1" ht="12.75">
      <c r="A86" s="138" t="s">
        <v>101</v>
      </c>
      <c r="B86" s="139">
        <v>0</v>
      </c>
      <c r="C86" s="140" t="s">
        <v>102</v>
      </c>
      <c r="D86" s="141" t="s">
        <v>102</v>
      </c>
      <c r="E86" s="141" t="s">
        <v>102</v>
      </c>
      <c r="F86" s="142" t="s">
        <v>102</v>
      </c>
      <c r="G86" s="143">
        <v>2173.43</v>
      </c>
      <c r="H86" s="144" t="s">
        <v>102</v>
      </c>
      <c r="I86" s="141" t="s">
        <v>102</v>
      </c>
      <c r="J86" s="141" t="s">
        <v>102</v>
      </c>
      <c r="K86" s="141" t="s">
        <v>102</v>
      </c>
      <c r="L86" s="142" t="s">
        <v>102</v>
      </c>
    </row>
    <row r="87" spans="1:12" s="1" customFormat="1" ht="12.75">
      <c r="A87" s="145" t="s">
        <v>103</v>
      </c>
      <c r="B87" s="146"/>
      <c r="C87" s="147">
        <v>0</v>
      </c>
      <c r="D87" s="148">
        <v>0</v>
      </c>
      <c r="E87" s="148">
        <v>0</v>
      </c>
      <c r="F87" s="149">
        <v>0</v>
      </c>
      <c r="G87" s="150"/>
      <c r="H87" s="151">
        <f>+G87-F87</f>
        <v>0</v>
      </c>
      <c r="I87" s="148">
        <v>0</v>
      </c>
      <c r="J87" s="148">
        <v>59</v>
      </c>
      <c r="K87" s="148">
        <v>59</v>
      </c>
      <c r="L87" s="149">
        <f>+I87+J87-K87</f>
        <v>0</v>
      </c>
    </row>
    <row r="88" spans="1:12" s="1" customFormat="1" ht="12.75">
      <c r="A88" s="145" t="s">
        <v>104</v>
      </c>
      <c r="B88" s="146"/>
      <c r="C88" s="147">
        <v>0</v>
      </c>
      <c r="D88" s="148">
        <v>0</v>
      </c>
      <c r="E88" s="148">
        <v>0</v>
      </c>
      <c r="F88" s="149">
        <v>0</v>
      </c>
      <c r="G88" s="150"/>
      <c r="H88" s="151">
        <f>+G88-F88</f>
        <v>0</v>
      </c>
      <c r="I88" s="148">
        <v>0</v>
      </c>
      <c r="J88" s="148">
        <v>239</v>
      </c>
      <c r="K88" s="148">
        <v>239</v>
      </c>
      <c r="L88" s="149">
        <f>+I88+J88-K88</f>
        <v>0</v>
      </c>
    </row>
    <row r="89" spans="1:12" s="1" customFormat="1" ht="12.75">
      <c r="A89" s="145" t="s">
        <v>223</v>
      </c>
      <c r="B89" s="146"/>
      <c r="C89" s="147">
        <v>0</v>
      </c>
      <c r="D89" s="148">
        <v>714</v>
      </c>
      <c r="E89" s="148">
        <v>593</v>
      </c>
      <c r="F89" s="149">
        <v>121</v>
      </c>
      <c r="G89" s="150">
        <v>2028.25</v>
      </c>
      <c r="H89" s="151">
        <f>+G89-F89</f>
        <v>1907.25</v>
      </c>
      <c r="I89" s="153">
        <v>121</v>
      </c>
      <c r="J89" s="153">
        <v>667</v>
      </c>
      <c r="K89" s="153">
        <v>788</v>
      </c>
      <c r="L89" s="149">
        <f>+I89+J89-K89</f>
        <v>0</v>
      </c>
    </row>
    <row r="90" spans="1:12" s="1" customFormat="1" ht="12.75">
      <c r="A90" s="145" t="s">
        <v>105</v>
      </c>
      <c r="B90" s="146"/>
      <c r="C90" s="171" t="s">
        <v>102</v>
      </c>
      <c r="D90" s="141" t="s">
        <v>102</v>
      </c>
      <c r="E90" s="172" t="s">
        <v>102</v>
      </c>
      <c r="F90" s="173" t="s">
        <v>102</v>
      </c>
      <c r="G90" s="150">
        <v>145.18</v>
      </c>
      <c r="H90" s="171" t="s">
        <v>102</v>
      </c>
      <c r="I90" s="141" t="s">
        <v>102</v>
      </c>
      <c r="J90" s="172" t="s">
        <v>102</v>
      </c>
      <c r="K90" s="173" t="s">
        <v>102</v>
      </c>
      <c r="L90" s="174">
        <v>0</v>
      </c>
    </row>
    <row r="91" spans="1:12" s="1" customFormat="1" ht="13.5" thickBot="1">
      <c r="A91" s="154" t="s">
        <v>106</v>
      </c>
      <c r="B91" s="155">
        <v>0</v>
      </c>
      <c r="C91" s="156">
        <v>0</v>
      </c>
      <c r="D91" s="157">
        <v>292</v>
      </c>
      <c r="E91" s="157">
        <v>225</v>
      </c>
      <c r="F91" s="158">
        <v>68</v>
      </c>
      <c r="G91" s="159">
        <v>10.98</v>
      </c>
      <c r="H91" s="160">
        <f>+G91-F91</f>
        <v>-57.019999999999996</v>
      </c>
      <c r="I91" s="157">
        <v>68</v>
      </c>
      <c r="J91" s="157">
        <v>184</v>
      </c>
      <c r="K91" s="157">
        <v>252</v>
      </c>
      <c r="L91" s="158">
        <f>+I91+J91-K91</f>
        <v>0</v>
      </c>
    </row>
    <row r="92" spans="1:12" s="1" customFormat="1" ht="12.75">
      <c r="A92" s="101"/>
      <c r="B92" s="102"/>
      <c r="C92" s="102"/>
      <c r="D92" s="102"/>
      <c r="E92" s="2"/>
      <c r="F92" s="7"/>
      <c r="G92" s="7"/>
      <c r="H92" s="101"/>
      <c r="I92" s="102"/>
      <c r="J92" s="102"/>
      <c r="K92" s="102"/>
      <c r="L92" s="2"/>
    </row>
    <row r="93" spans="1:12" s="1" customFormat="1" ht="12.75">
      <c r="A93" s="101"/>
      <c r="B93" s="102"/>
      <c r="C93" s="102"/>
      <c r="D93" s="102"/>
      <c r="E93" s="2"/>
      <c r="F93" s="7"/>
      <c r="G93" s="7"/>
      <c r="H93" s="101"/>
      <c r="I93" s="102"/>
      <c r="J93" s="102"/>
      <c r="K93" s="102"/>
      <c r="L93" s="2"/>
    </row>
    <row r="94" ht="13.5" thickBot="1"/>
    <row r="95" spans="1:12" ht="12.75">
      <c r="A95" s="401" t="s">
        <v>107</v>
      </c>
      <c r="B95" s="341" t="s">
        <v>8</v>
      </c>
      <c r="C95" s="341" t="s">
        <v>108</v>
      </c>
      <c r="D95" s="383"/>
      <c r="E95" s="383"/>
      <c r="F95" s="383"/>
      <c r="G95" s="383"/>
      <c r="H95" s="384"/>
      <c r="I95" s="105"/>
      <c r="J95" s="374" t="s">
        <v>64</v>
      </c>
      <c r="K95" s="319"/>
      <c r="L95" s="375"/>
    </row>
    <row r="96" spans="1:12" ht="13.5" thickBot="1">
      <c r="A96" s="402"/>
      <c r="B96" s="403"/>
      <c r="C96" s="161" t="s">
        <v>109</v>
      </c>
      <c r="D96" s="162" t="s">
        <v>110</v>
      </c>
      <c r="E96" s="162" t="s">
        <v>111</v>
      </c>
      <c r="F96" s="162" t="s">
        <v>112</v>
      </c>
      <c r="G96" s="163" t="s">
        <v>113</v>
      </c>
      <c r="H96" s="164" t="s">
        <v>90</v>
      </c>
      <c r="I96" s="105"/>
      <c r="J96" s="106"/>
      <c r="K96" s="107" t="s">
        <v>65</v>
      </c>
      <c r="L96" s="108" t="s">
        <v>66</v>
      </c>
    </row>
    <row r="97" spans="1:12" ht="12.75">
      <c r="A97" s="165" t="s">
        <v>114</v>
      </c>
      <c r="B97" s="146">
        <v>106.46</v>
      </c>
      <c r="C97" s="148">
        <v>106.46</v>
      </c>
      <c r="D97" s="148"/>
      <c r="E97" s="148"/>
      <c r="F97" s="148"/>
      <c r="G97" s="146"/>
      <c r="H97" s="149">
        <f>SUM(C97:G97)</f>
        <v>106.46</v>
      </c>
      <c r="I97" s="105"/>
      <c r="J97" s="109">
        <v>2004</v>
      </c>
      <c r="K97" s="110">
        <v>9086</v>
      </c>
      <c r="L97" s="111">
        <f>+G27</f>
        <v>8817</v>
      </c>
    </row>
    <row r="98" spans="1:12" ht="13.5" thickBot="1">
      <c r="A98" s="166" t="s">
        <v>115</v>
      </c>
      <c r="B98" s="155">
        <v>235.59</v>
      </c>
      <c r="C98" s="157">
        <v>235.59</v>
      </c>
      <c r="D98" s="157"/>
      <c r="E98" s="157"/>
      <c r="F98" s="157"/>
      <c r="G98" s="155"/>
      <c r="H98" s="158">
        <f>SUM(C98:G98)</f>
        <v>235.59</v>
      </c>
      <c r="I98" s="105"/>
      <c r="J98" s="112">
        <v>2005</v>
      </c>
      <c r="K98" s="113">
        <f>+L27</f>
        <v>9140</v>
      </c>
      <c r="L98" s="114"/>
    </row>
    <row r="99" ht="12.75" customHeight="1"/>
    <row r="100" ht="13.5" thickBot="1"/>
    <row r="101" spans="1:10" ht="21" customHeight="1">
      <c r="A101" s="376" t="s">
        <v>67</v>
      </c>
      <c r="B101" s="378" t="s">
        <v>68</v>
      </c>
      <c r="C101" s="379"/>
      <c r="D101" s="380"/>
      <c r="E101" s="378" t="s">
        <v>69</v>
      </c>
      <c r="F101" s="379"/>
      <c r="G101" s="381"/>
      <c r="H101" s="382" t="s">
        <v>70</v>
      </c>
      <c r="I101" s="379"/>
      <c r="J101" s="381"/>
    </row>
    <row r="102" spans="1:10" ht="12.75">
      <c r="A102" s="377"/>
      <c r="B102" s="115">
        <v>2003</v>
      </c>
      <c r="C102" s="115">
        <v>2004</v>
      </c>
      <c r="D102" s="115" t="s">
        <v>71</v>
      </c>
      <c r="E102" s="115">
        <v>2003</v>
      </c>
      <c r="F102" s="115">
        <v>2004</v>
      </c>
      <c r="G102" s="116" t="s">
        <v>71</v>
      </c>
      <c r="H102" s="117">
        <v>2003</v>
      </c>
      <c r="I102" s="115">
        <v>2004</v>
      </c>
      <c r="J102" s="116" t="s">
        <v>71</v>
      </c>
    </row>
    <row r="103" spans="1:10" ht="18.75">
      <c r="A103" s="118" t="s">
        <v>72</v>
      </c>
      <c r="B103" s="119">
        <v>3.2</v>
      </c>
      <c r="C103" s="119">
        <v>4.327</v>
      </c>
      <c r="D103" s="119">
        <f>+C103-B103</f>
        <v>1.1269999999999998</v>
      </c>
      <c r="E103" s="119">
        <v>3.2</v>
      </c>
      <c r="F103" s="119">
        <v>4.375</v>
      </c>
      <c r="G103" s="120">
        <f>+F103-E103</f>
        <v>1.1749999999999998</v>
      </c>
      <c r="H103" s="122">
        <v>19229</v>
      </c>
      <c r="I103" s="122">
        <v>18466</v>
      </c>
      <c r="J103" s="123">
        <f>+I103-H103</f>
        <v>-763</v>
      </c>
    </row>
    <row r="104" spans="1:10" ht="12.75">
      <c r="A104" s="118" t="s">
        <v>141</v>
      </c>
      <c r="B104" s="119">
        <v>11.3</v>
      </c>
      <c r="C104" s="119">
        <v>8.567</v>
      </c>
      <c r="D104" s="119">
        <f aca="true" t="shared" si="12" ref="D104:D113">+C104-B104</f>
        <v>-2.7330000000000005</v>
      </c>
      <c r="E104" s="119">
        <v>11.3</v>
      </c>
      <c r="F104" s="119">
        <v>8</v>
      </c>
      <c r="G104" s="120">
        <f aca="true" t="shared" si="13" ref="G104:G113">+F104-E104</f>
        <v>-3.3000000000000007</v>
      </c>
      <c r="H104" s="124">
        <v>17132</v>
      </c>
      <c r="I104" s="124">
        <v>17623</v>
      </c>
      <c r="J104" s="123">
        <f aca="true" t="shared" si="14" ref="J104:J113">+I104-H104</f>
        <v>491</v>
      </c>
    </row>
    <row r="105" spans="1:10" ht="12.75">
      <c r="A105" s="118" t="s">
        <v>74</v>
      </c>
      <c r="B105" s="119">
        <v>0</v>
      </c>
      <c r="C105" s="119">
        <v>1</v>
      </c>
      <c r="D105" s="119">
        <f t="shared" si="12"/>
        <v>1</v>
      </c>
      <c r="E105" s="119">
        <v>0</v>
      </c>
      <c r="F105" s="119">
        <v>1</v>
      </c>
      <c r="G105" s="120">
        <f t="shared" si="13"/>
        <v>1</v>
      </c>
      <c r="H105" s="124">
        <v>0</v>
      </c>
      <c r="I105" s="124">
        <v>13798</v>
      </c>
      <c r="J105" s="123">
        <f t="shared" si="14"/>
        <v>13798</v>
      </c>
    </row>
    <row r="106" spans="1:10" ht="12.75">
      <c r="A106" s="118" t="s">
        <v>75</v>
      </c>
      <c r="B106" s="119">
        <v>11.33</v>
      </c>
      <c r="C106" s="119"/>
      <c r="D106" s="119">
        <f t="shared" si="12"/>
        <v>-11.33</v>
      </c>
      <c r="E106" s="119">
        <v>11.33</v>
      </c>
      <c r="F106" s="119"/>
      <c r="G106" s="120">
        <f t="shared" si="13"/>
        <v>-11.33</v>
      </c>
      <c r="H106" s="124">
        <v>13881</v>
      </c>
      <c r="I106" s="124"/>
      <c r="J106" s="123">
        <f t="shared" si="14"/>
        <v>-13881</v>
      </c>
    </row>
    <row r="107" spans="1:10" ht="12.75">
      <c r="A107" s="118" t="s">
        <v>142</v>
      </c>
      <c r="B107" s="119">
        <v>0</v>
      </c>
      <c r="C107" s="119"/>
      <c r="D107" s="119">
        <f t="shared" si="12"/>
        <v>0</v>
      </c>
      <c r="E107" s="119">
        <v>0</v>
      </c>
      <c r="F107" s="119"/>
      <c r="G107" s="120">
        <f t="shared" si="13"/>
        <v>0</v>
      </c>
      <c r="H107" s="124">
        <v>0</v>
      </c>
      <c r="I107" s="124"/>
      <c r="J107" s="123">
        <f t="shared" si="14"/>
        <v>0</v>
      </c>
    </row>
    <row r="108" spans="1:10" ht="12.75">
      <c r="A108" s="118" t="s">
        <v>77</v>
      </c>
      <c r="B108" s="119">
        <v>0</v>
      </c>
      <c r="C108" s="119"/>
      <c r="D108" s="119">
        <f t="shared" si="12"/>
        <v>0</v>
      </c>
      <c r="E108" s="119">
        <v>0</v>
      </c>
      <c r="F108" s="119"/>
      <c r="G108" s="120">
        <f t="shared" si="13"/>
        <v>0</v>
      </c>
      <c r="H108" s="124">
        <v>0</v>
      </c>
      <c r="I108" s="124"/>
      <c r="J108" s="123">
        <f t="shared" si="14"/>
        <v>0</v>
      </c>
    </row>
    <row r="109" spans="1:10" ht="12.75">
      <c r="A109" s="118" t="s">
        <v>78</v>
      </c>
      <c r="B109" s="119">
        <v>7.75</v>
      </c>
      <c r="C109" s="119"/>
      <c r="D109" s="119">
        <f t="shared" si="12"/>
        <v>-7.75</v>
      </c>
      <c r="E109" s="119">
        <v>7.75</v>
      </c>
      <c r="F109" s="119"/>
      <c r="G109" s="120">
        <f t="shared" si="13"/>
        <v>-7.75</v>
      </c>
      <c r="H109" s="124">
        <v>13716</v>
      </c>
      <c r="I109" s="124"/>
      <c r="J109" s="123">
        <f t="shared" si="14"/>
        <v>-13716</v>
      </c>
    </row>
    <row r="110" spans="1:10" ht="12.75">
      <c r="A110" s="118" t="s">
        <v>79</v>
      </c>
      <c r="B110" s="119">
        <v>0</v>
      </c>
      <c r="C110" s="119">
        <v>17.057</v>
      </c>
      <c r="D110" s="119">
        <f t="shared" si="12"/>
        <v>17.057</v>
      </c>
      <c r="E110" s="119">
        <v>0</v>
      </c>
      <c r="F110" s="119">
        <v>15</v>
      </c>
      <c r="G110" s="120">
        <f t="shared" si="13"/>
        <v>15</v>
      </c>
      <c r="H110" s="124">
        <v>0</v>
      </c>
      <c r="I110" s="124">
        <v>11490</v>
      </c>
      <c r="J110" s="123">
        <f t="shared" si="14"/>
        <v>11490</v>
      </c>
    </row>
    <row r="111" spans="1:10" ht="12.75">
      <c r="A111" s="118" t="s">
        <v>80</v>
      </c>
      <c r="B111" s="119">
        <v>0</v>
      </c>
      <c r="C111" s="119">
        <v>3</v>
      </c>
      <c r="D111" s="119">
        <f t="shared" si="12"/>
        <v>3</v>
      </c>
      <c r="E111" s="119">
        <v>0</v>
      </c>
      <c r="F111" s="119">
        <v>3</v>
      </c>
      <c r="G111" s="120">
        <f t="shared" si="13"/>
        <v>3</v>
      </c>
      <c r="H111" s="124">
        <v>0</v>
      </c>
      <c r="I111" s="124">
        <v>15630</v>
      </c>
      <c r="J111" s="123">
        <f t="shared" si="14"/>
        <v>15630</v>
      </c>
    </row>
    <row r="112" spans="1:10" ht="12.75">
      <c r="A112" s="118" t="s">
        <v>81</v>
      </c>
      <c r="B112" s="239">
        <v>23.43</v>
      </c>
      <c r="C112" s="119">
        <v>22.965</v>
      </c>
      <c r="D112" s="119">
        <f t="shared" si="12"/>
        <v>-0.46499999999999986</v>
      </c>
      <c r="E112" s="239">
        <v>23.43</v>
      </c>
      <c r="F112" s="119">
        <v>21.37</v>
      </c>
      <c r="G112" s="120">
        <f t="shared" si="13"/>
        <v>-2.0599999999999987</v>
      </c>
      <c r="H112" s="240">
        <v>9659</v>
      </c>
      <c r="I112" s="124">
        <v>10756</v>
      </c>
      <c r="J112" s="123">
        <f t="shared" si="14"/>
        <v>1097</v>
      </c>
    </row>
    <row r="113" spans="1:10" ht="13.5" thickBot="1">
      <c r="A113" s="125" t="s">
        <v>8</v>
      </c>
      <c r="B113" s="126">
        <f>SUM(B103:B112)</f>
        <v>57.01</v>
      </c>
      <c r="C113" s="126">
        <f>SUM(C103:C112)</f>
        <v>56.916</v>
      </c>
      <c r="D113" s="126">
        <f t="shared" si="12"/>
        <v>-0.0940000000000012</v>
      </c>
      <c r="E113" s="126">
        <f>SUM(E103:E112)</f>
        <v>57.01</v>
      </c>
      <c r="F113" s="126">
        <f>SUM(F103:F112)</f>
        <v>52.745000000000005</v>
      </c>
      <c r="G113" s="127">
        <f t="shared" si="13"/>
        <v>-4.2649999999999935</v>
      </c>
      <c r="H113" s="129">
        <v>13511</v>
      </c>
      <c r="I113" s="129">
        <v>12891</v>
      </c>
      <c r="J113" s="130">
        <f t="shared" si="14"/>
        <v>-620</v>
      </c>
    </row>
    <row r="114" ht="13.5" thickBot="1"/>
    <row r="115" spans="1:16" ht="12.75">
      <c r="A115" s="394" t="s">
        <v>82</v>
      </c>
      <c r="B115" s="395"/>
      <c r="C115" s="396"/>
      <c r="D115" s="105"/>
      <c r="E115" s="394" t="s">
        <v>83</v>
      </c>
      <c r="F115" s="395"/>
      <c r="G115" s="396"/>
      <c r="H115"/>
      <c r="I115"/>
      <c r="J115"/>
      <c r="K115"/>
      <c r="L115"/>
      <c r="M115"/>
      <c r="N115"/>
      <c r="O115"/>
      <c r="P115"/>
    </row>
    <row r="116" spans="1:16" ht="13.5" thickBot="1">
      <c r="A116" s="106" t="s">
        <v>84</v>
      </c>
      <c r="B116" s="107" t="s">
        <v>85</v>
      </c>
      <c r="C116" s="108" t="s">
        <v>66</v>
      </c>
      <c r="D116" s="105"/>
      <c r="E116" s="106"/>
      <c r="F116" s="397" t="s">
        <v>86</v>
      </c>
      <c r="G116" s="398"/>
      <c r="H116"/>
      <c r="I116"/>
      <c r="J116"/>
      <c r="K116"/>
      <c r="L116"/>
      <c r="M116"/>
      <c r="N116"/>
      <c r="O116"/>
      <c r="P116"/>
    </row>
    <row r="117" spans="1:16" ht="12.75">
      <c r="A117" s="109">
        <v>2004</v>
      </c>
      <c r="B117" s="110">
        <v>57</v>
      </c>
      <c r="C117" s="111">
        <v>56.915</v>
      </c>
      <c r="D117" s="105"/>
      <c r="E117" s="109">
        <v>2004</v>
      </c>
      <c r="F117" s="399">
        <v>110</v>
      </c>
      <c r="G117" s="400"/>
      <c r="H117"/>
      <c r="I117"/>
      <c r="J117"/>
      <c r="K117"/>
      <c r="L117"/>
      <c r="M117"/>
      <c r="N117"/>
      <c r="O117"/>
      <c r="P117"/>
    </row>
    <row r="118" spans="1:16" ht="13.5" thickBot="1">
      <c r="A118" s="112">
        <v>2005</v>
      </c>
      <c r="B118" s="113">
        <v>54</v>
      </c>
      <c r="C118" s="168" t="s">
        <v>221</v>
      </c>
      <c r="D118" s="105"/>
      <c r="E118" s="112">
        <v>2005</v>
      </c>
      <c r="F118" s="385">
        <v>110</v>
      </c>
      <c r="G118" s="386"/>
      <c r="H118"/>
      <c r="I118"/>
      <c r="J118"/>
      <c r="K118"/>
      <c r="L118"/>
      <c r="M118"/>
      <c r="N118"/>
      <c r="O118"/>
      <c r="P118"/>
    </row>
  </sheetData>
  <mergeCells count="123">
    <mergeCell ref="A84:A85"/>
    <mergeCell ref="B84:B85"/>
    <mergeCell ref="C84:F84"/>
    <mergeCell ref="G84:G85"/>
    <mergeCell ref="I84:L84"/>
    <mergeCell ref="F118:G118"/>
    <mergeCell ref="H84:H85"/>
    <mergeCell ref="A115:C115"/>
    <mergeCell ref="E115:G115"/>
    <mergeCell ref="F116:G116"/>
    <mergeCell ref="F117:G117"/>
    <mergeCell ref="A95:A96"/>
    <mergeCell ref="B95:B96"/>
    <mergeCell ref="C95:H95"/>
    <mergeCell ref="J95:L95"/>
    <mergeCell ref="A101:A102"/>
    <mergeCell ref="B101:D101"/>
    <mergeCell ref="E101:G101"/>
    <mergeCell ref="H101:J101"/>
    <mergeCell ref="A59:B59"/>
    <mergeCell ref="D59:F59"/>
    <mergeCell ref="H59:K59"/>
    <mergeCell ref="A60:B60"/>
    <mergeCell ref="D60:F60"/>
    <mergeCell ref="H60:K60"/>
    <mergeCell ref="A57:B57"/>
    <mergeCell ref="D57:F57"/>
    <mergeCell ref="H57:K57"/>
    <mergeCell ref="A58:B58"/>
    <mergeCell ref="D58:F58"/>
    <mergeCell ref="H58:K58"/>
    <mergeCell ref="A55:B55"/>
    <mergeCell ref="D55:F55"/>
    <mergeCell ref="H55:K55"/>
    <mergeCell ref="A56:B56"/>
    <mergeCell ref="D56:F56"/>
    <mergeCell ref="H56:K56"/>
    <mergeCell ref="A53:B53"/>
    <mergeCell ref="D53:F53"/>
    <mergeCell ref="H53:K53"/>
    <mergeCell ref="A54:B54"/>
    <mergeCell ref="D54:F54"/>
    <mergeCell ref="H54:K54"/>
    <mergeCell ref="L50:L51"/>
    <mergeCell ref="A52:B52"/>
    <mergeCell ref="D52:F52"/>
    <mergeCell ref="H52:K52"/>
    <mergeCell ref="A48:B48"/>
    <mergeCell ref="D48:F48"/>
    <mergeCell ref="H48:K48"/>
    <mergeCell ref="A50:B51"/>
    <mergeCell ref="C50:C51"/>
    <mergeCell ref="D50:F51"/>
    <mergeCell ref="G50:G51"/>
    <mergeCell ref="H50:K51"/>
    <mergeCell ref="A46:B46"/>
    <mergeCell ref="D46:F46"/>
    <mergeCell ref="H46:K46"/>
    <mergeCell ref="A47:B47"/>
    <mergeCell ref="D47:F47"/>
    <mergeCell ref="H47:K47"/>
    <mergeCell ref="A44:B44"/>
    <mergeCell ref="D44:F44"/>
    <mergeCell ref="H44:K44"/>
    <mergeCell ref="A45:B45"/>
    <mergeCell ref="D45:F45"/>
    <mergeCell ref="H45:K45"/>
    <mergeCell ref="A42:B42"/>
    <mergeCell ref="D42:F42"/>
    <mergeCell ref="H42:K42"/>
    <mergeCell ref="A43:B43"/>
    <mergeCell ref="D43:F43"/>
    <mergeCell ref="H43:K43"/>
    <mergeCell ref="H39:K40"/>
    <mergeCell ref="L39:L40"/>
    <mergeCell ref="A41:B41"/>
    <mergeCell ref="D41:F41"/>
    <mergeCell ref="H41:K41"/>
    <mergeCell ref="A39:B40"/>
    <mergeCell ref="C39:C40"/>
    <mergeCell ref="D39:F40"/>
    <mergeCell ref="G39:G40"/>
    <mergeCell ref="B36:D36"/>
    <mergeCell ref="E36:G36"/>
    <mergeCell ref="J36:L36"/>
    <mergeCell ref="B37:D37"/>
    <mergeCell ref="E37:G37"/>
    <mergeCell ref="A3:A6"/>
    <mergeCell ref="B3:N3"/>
    <mergeCell ref="H4:I4"/>
    <mergeCell ref="M4:N4"/>
    <mergeCell ref="A63:E63"/>
    <mergeCell ref="F63:L63"/>
    <mergeCell ref="C64:D64"/>
    <mergeCell ref="F64:G64"/>
    <mergeCell ref="I64:K64"/>
    <mergeCell ref="C65:D65"/>
    <mergeCell ref="F65:G65"/>
    <mergeCell ref="I65:K65"/>
    <mergeCell ref="C66:D66"/>
    <mergeCell ref="F66:G66"/>
    <mergeCell ref="I66:K66"/>
    <mergeCell ref="C67:D67"/>
    <mergeCell ref="F67:G67"/>
    <mergeCell ref="I67:K67"/>
    <mergeCell ref="C68:D68"/>
    <mergeCell ref="F68:G68"/>
    <mergeCell ref="I68:K68"/>
    <mergeCell ref="C69:D69"/>
    <mergeCell ref="F69:G69"/>
    <mergeCell ref="I69:K69"/>
    <mergeCell ref="F70:G70"/>
    <mergeCell ref="O73:O74"/>
    <mergeCell ref="C74:C75"/>
    <mergeCell ref="D74:I74"/>
    <mergeCell ref="A73:A75"/>
    <mergeCell ref="B73:B75"/>
    <mergeCell ref="C73:I73"/>
    <mergeCell ref="J73:J75"/>
    <mergeCell ref="L76:M76"/>
    <mergeCell ref="L77:M77"/>
    <mergeCell ref="L73:M74"/>
    <mergeCell ref="N73:N74"/>
  </mergeCells>
  <printOptions horizontalCentered="1"/>
  <pageMargins left="0.15748031496062992" right="0.15748031496062992" top="0.76" bottom="0.16" header="0.57" footer="0.15748031496062992"/>
  <pageSetup horizontalDpi="600" verticalDpi="600" orientation="portrait" paperSize="9" scale="64" r:id="rId1"/>
  <headerFooter alignWithMargins="0">
    <oddFooter>&amp;C&amp;P</oddFooter>
  </headerFooter>
  <rowBreaks count="1" manualBreakCount="1">
    <brk id="7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P113"/>
  <sheetViews>
    <sheetView view="pageBreakPreview" zoomScale="75" zoomScaleSheetLayoutView="75" workbookViewId="0" topLeftCell="A94">
      <selection activeCell="M2" sqref="M2"/>
    </sheetView>
  </sheetViews>
  <sheetFormatPr defaultColWidth="9.00390625" defaultRowHeight="12.75"/>
  <cols>
    <col min="1" max="1" width="28.125" style="10" customWidth="1"/>
    <col min="2" max="7" width="9.75390625" style="11" customWidth="1"/>
    <col min="8" max="8" width="8.125" style="11" customWidth="1"/>
    <col min="9" max="9" width="8.125" style="10" customWidth="1"/>
    <col min="10" max="12" width="9.125" style="10" customWidth="1"/>
    <col min="13" max="14" width="8.125" style="10" customWidth="1"/>
    <col min="15" max="15" width="8.75390625" style="10" customWidth="1"/>
    <col min="16" max="16" width="9.125" style="10" customWidth="1"/>
  </cols>
  <sheetData>
    <row r="1" spans="12:14" ht="15.75">
      <c r="L1" s="12"/>
      <c r="N1" s="13"/>
    </row>
    <row r="2" spans="1:14" ht="16.5" thickBot="1">
      <c r="A2" s="14"/>
      <c r="B2" s="15"/>
      <c r="C2" s="15"/>
      <c r="D2" s="15"/>
      <c r="E2" s="15"/>
      <c r="F2" s="15"/>
      <c r="G2" s="15"/>
      <c r="H2" s="15"/>
      <c r="L2" s="12"/>
      <c r="N2" s="13"/>
    </row>
    <row r="3" spans="1:14" ht="24" customHeight="1" thickBot="1">
      <c r="A3" s="282" t="s">
        <v>0</v>
      </c>
      <c r="B3" s="279" t="s">
        <v>493</v>
      </c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8"/>
    </row>
    <row r="4" spans="1:14" ht="12.75">
      <c r="A4" s="281"/>
      <c r="B4" s="16" t="s">
        <v>1</v>
      </c>
      <c r="C4" s="17"/>
      <c r="D4" s="18"/>
      <c r="E4" s="16" t="s">
        <v>2</v>
      </c>
      <c r="F4" s="17"/>
      <c r="G4" s="18"/>
      <c r="H4" s="298" t="s">
        <v>3</v>
      </c>
      <c r="I4" s="299"/>
      <c r="J4" s="17" t="s">
        <v>4</v>
      </c>
      <c r="K4" s="19"/>
      <c r="L4" s="18"/>
      <c r="M4" s="298" t="s">
        <v>5</v>
      </c>
      <c r="N4" s="300"/>
    </row>
    <row r="5" spans="1:14" ht="12.75">
      <c r="A5" s="281"/>
      <c r="B5" s="20" t="s">
        <v>6</v>
      </c>
      <c r="C5" s="21" t="s">
        <v>7</v>
      </c>
      <c r="D5" s="22" t="s">
        <v>8</v>
      </c>
      <c r="E5" s="20" t="s">
        <v>6</v>
      </c>
      <c r="F5" s="21" t="s">
        <v>7</v>
      </c>
      <c r="G5" s="22" t="s">
        <v>8</v>
      </c>
      <c r="H5" s="23" t="s">
        <v>8</v>
      </c>
      <c r="I5" s="23" t="s">
        <v>9</v>
      </c>
      <c r="J5" s="24" t="s">
        <v>6</v>
      </c>
      <c r="K5" s="21" t="s">
        <v>7</v>
      </c>
      <c r="L5" s="22" t="s">
        <v>8</v>
      </c>
      <c r="M5" s="23" t="s">
        <v>8</v>
      </c>
      <c r="N5" s="22" t="s">
        <v>9</v>
      </c>
    </row>
    <row r="6" spans="1:14" ht="13.5" thickBot="1">
      <c r="A6" s="278"/>
      <c r="B6" s="25" t="s">
        <v>10</v>
      </c>
      <c r="C6" s="26" t="s">
        <v>10</v>
      </c>
      <c r="D6" s="27"/>
      <c r="E6" s="25" t="s">
        <v>10</v>
      </c>
      <c r="F6" s="26" t="s">
        <v>10</v>
      </c>
      <c r="G6" s="27"/>
      <c r="H6" s="28" t="s">
        <v>11</v>
      </c>
      <c r="I6" s="29" t="s">
        <v>12</v>
      </c>
      <c r="J6" s="30" t="s">
        <v>10</v>
      </c>
      <c r="K6" s="26" t="s">
        <v>10</v>
      </c>
      <c r="L6" s="27"/>
      <c r="M6" s="28" t="s">
        <v>11</v>
      </c>
      <c r="N6" s="27" t="s">
        <v>12</v>
      </c>
    </row>
    <row r="7" spans="1:14" ht="13.5" customHeight="1" thickTop="1">
      <c r="A7" s="31" t="s">
        <v>13</v>
      </c>
      <c r="B7" s="32"/>
      <c r="C7" s="33"/>
      <c r="D7" s="34"/>
      <c r="E7" s="32"/>
      <c r="F7" s="33"/>
      <c r="G7" s="34"/>
      <c r="H7" s="35"/>
      <c r="I7" s="36"/>
      <c r="J7" s="37"/>
      <c r="K7" s="33"/>
      <c r="L7" s="38"/>
      <c r="M7" s="35"/>
      <c r="N7" s="39"/>
    </row>
    <row r="8" spans="1:14" ht="13.5" customHeight="1">
      <c r="A8" s="40" t="s">
        <v>14</v>
      </c>
      <c r="B8" s="41">
        <v>13394</v>
      </c>
      <c r="C8" s="42"/>
      <c r="D8" s="43">
        <f>SUM(B8:C8)</f>
        <v>13394</v>
      </c>
      <c r="E8" s="41">
        <v>13750</v>
      </c>
      <c r="F8" s="42"/>
      <c r="G8" s="43">
        <f>SUM(E8:F8)</f>
        <v>13750</v>
      </c>
      <c r="H8" s="44">
        <f>+G8-D8</f>
        <v>356</v>
      </c>
      <c r="I8" s="45">
        <f>+G8/D8</f>
        <v>1.0265790652530984</v>
      </c>
      <c r="J8" s="46">
        <v>13750</v>
      </c>
      <c r="K8" s="42"/>
      <c r="L8" s="47">
        <f>SUM(J8:K8)</f>
        <v>13750</v>
      </c>
      <c r="M8" s="44">
        <f>+L8-G8</f>
        <v>0</v>
      </c>
      <c r="N8" s="48">
        <f>+L8/G8</f>
        <v>1</v>
      </c>
    </row>
    <row r="9" spans="1:14" ht="13.5" customHeight="1">
      <c r="A9" s="40" t="s">
        <v>15</v>
      </c>
      <c r="B9" s="41">
        <v>0</v>
      </c>
      <c r="C9" s="42"/>
      <c r="D9" s="43">
        <f aca="true" t="shared" si="0" ref="D9:D15">SUM(B9:C9)</f>
        <v>0</v>
      </c>
      <c r="E9" s="41">
        <v>0</v>
      </c>
      <c r="F9" s="42"/>
      <c r="G9" s="43">
        <f aca="true" t="shared" si="1" ref="G9:G15">SUM(E9:F9)</f>
        <v>0</v>
      </c>
      <c r="H9" s="44">
        <f aca="true" t="shared" si="2" ref="H9:H35">+G9-D9</f>
        <v>0</v>
      </c>
      <c r="I9" s="45"/>
      <c r="J9" s="46"/>
      <c r="K9" s="42"/>
      <c r="L9" s="47">
        <f aca="true" t="shared" si="3" ref="L9:L15">SUM(J9:K9)</f>
        <v>0</v>
      </c>
      <c r="M9" s="44">
        <f aca="true" t="shared" si="4" ref="M9:M35">+L9-G9</f>
        <v>0</v>
      </c>
      <c r="N9" s="48"/>
    </row>
    <row r="10" spans="1:14" ht="13.5" customHeight="1">
      <c r="A10" s="40" t="s">
        <v>16</v>
      </c>
      <c r="B10" s="41">
        <v>0</v>
      </c>
      <c r="C10" s="42"/>
      <c r="D10" s="43">
        <f t="shared" si="0"/>
        <v>0</v>
      </c>
      <c r="E10" s="41">
        <v>0</v>
      </c>
      <c r="F10" s="42"/>
      <c r="G10" s="43">
        <f t="shared" si="1"/>
        <v>0</v>
      </c>
      <c r="H10" s="44">
        <f t="shared" si="2"/>
        <v>0</v>
      </c>
      <c r="I10" s="45"/>
      <c r="J10" s="46"/>
      <c r="K10" s="42"/>
      <c r="L10" s="47">
        <f t="shared" si="3"/>
        <v>0</v>
      </c>
      <c r="M10" s="44">
        <f t="shared" si="4"/>
        <v>0</v>
      </c>
      <c r="N10" s="48"/>
    </row>
    <row r="11" spans="1:14" ht="13.5" customHeight="1">
      <c r="A11" s="40" t="s">
        <v>17</v>
      </c>
      <c r="B11" s="41">
        <v>38</v>
      </c>
      <c r="C11" s="42"/>
      <c r="D11" s="43">
        <f t="shared" si="0"/>
        <v>38</v>
      </c>
      <c r="E11" s="41">
        <v>28</v>
      </c>
      <c r="F11" s="42"/>
      <c r="G11" s="43">
        <f t="shared" si="1"/>
        <v>28</v>
      </c>
      <c r="H11" s="44">
        <f t="shared" si="2"/>
        <v>-10</v>
      </c>
      <c r="I11" s="45">
        <f aca="true" t="shared" si="5" ref="I11:I35">+G11/D11</f>
        <v>0.7368421052631579</v>
      </c>
      <c r="J11" s="46">
        <v>25</v>
      </c>
      <c r="K11" s="42"/>
      <c r="L11" s="47">
        <f t="shared" si="3"/>
        <v>25</v>
      </c>
      <c r="M11" s="44">
        <f t="shared" si="4"/>
        <v>-3</v>
      </c>
      <c r="N11" s="48">
        <f aca="true" t="shared" si="6" ref="N11:N35">+L11/G11</f>
        <v>0.8928571428571429</v>
      </c>
    </row>
    <row r="12" spans="1:14" ht="13.5" customHeight="1">
      <c r="A12" s="49" t="s">
        <v>18</v>
      </c>
      <c r="B12" s="41">
        <v>0</v>
      </c>
      <c r="C12" s="42"/>
      <c r="D12" s="43">
        <f t="shared" si="0"/>
        <v>0</v>
      </c>
      <c r="E12" s="41">
        <v>0</v>
      </c>
      <c r="F12" s="42"/>
      <c r="G12" s="43">
        <f t="shared" si="1"/>
        <v>0</v>
      </c>
      <c r="H12" s="44">
        <f t="shared" si="2"/>
        <v>0</v>
      </c>
      <c r="I12" s="45"/>
      <c r="J12" s="46"/>
      <c r="K12" s="42"/>
      <c r="L12" s="47">
        <f t="shared" si="3"/>
        <v>0</v>
      </c>
      <c r="M12" s="44">
        <f t="shared" si="4"/>
        <v>0</v>
      </c>
      <c r="N12" s="48"/>
    </row>
    <row r="13" spans="1:14" ht="13.5" customHeight="1">
      <c r="A13" s="49" t="s">
        <v>19</v>
      </c>
      <c r="B13" s="41">
        <v>0</v>
      </c>
      <c r="C13" s="42"/>
      <c r="D13" s="43">
        <f t="shared" si="0"/>
        <v>0</v>
      </c>
      <c r="E13" s="41">
        <v>0</v>
      </c>
      <c r="F13" s="42"/>
      <c r="G13" s="43">
        <f t="shared" si="1"/>
        <v>0</v>
      </c>
      <c r="H13" s="44">
        <f t="shared" si="2"/>
        <v>0</v>
      </c>
      <c r="I13" s="45"/>
      <c r="J13" s="46"/>
      <c r="K13" s="42"/>
      <c r="L13" s="47">
        <f t="shared" si="3"/>
        <v>0</v>
      </c>
      <c r="M13" s="44">
        <f t="shared" si="4"/>
        <v>0</v>
      </c>
      <c r="N13" s="48"/>
    </row>
    <row r="14" spans="1:14" ht="23.25" customHeight="1">
      <c r="A14" s="49" t="s">
        <v>20</v>
      </c>
      <c r="B14" s="41">
        <v>0</v>
      </c>
      <c r="C14" s="42"/>
      <c r="D14" s="43">
        <f t="shared" si="0"/>
        <v>0</v>
      </c>
      <c r="E14" s="41">
        <v>0</v>
      </c>
      <c r="F14" s="42"/>
      <c r="G14" s="43">
        <f t="shared" si="1"/>
        <v>0</v>
      </c>
      <c r="H14" s="44">
        <f t="shared" si="2"/>
        <v>0</v>
      </c>
      <c r="I14" s="45"/>
      <c r="J14" s="46"/>
      <c r="K14" s="42"/>
      <c r="L14" s="47">
        <f t="shared" si="3"/>
        <v>0</v>
      </c>
      <c r="M14" s="44">
        <f t="shared" si="4"/>
        <v>0</v>
      </c>
      <c r="N14" s="48"/>
    </row>
    <row r="15" spans="1:14" ht="13.5" customHeight="1" thickBot="1">
      <c r="A15" s="50" t="s">
        <v>21</v>
      </c>
      <c r="B15" s="51">
        <v>18886</v>
      </c>
      <c r="C15" s="52"/>
      <c r="D15" s="43">
        <f t="shared" si="0"/>
        <v>18886</v>
      </c>
      <c r="E15" s="51">
        <v>18190</v>
      </c>
      <c r="F15" s="52"/>
      <c r="G15" s="43">
        <f t="shared" si="1"/>
        <v>18190</v>
      </c>
      <c r="H15" s="53">
        <f t="shared" si="2"/>
        <v>-696</v>
      </c>
      <c r="I15" s="54">
        <f t="shared" si="5"/>
        <v>0.9631473048819231</v>
      </c>
      <c r="J15" s="55">
        <v>19230</v>
      </c>
      <c r="K15" s="52"/>
      <c r="L15" s="47">
        <f t="shared" si="3"/>
        <v>19230</v>
      </c>
      <c r="M15" s="53">
        <f t="shared" si="4"/>
        <v>1040</v>
      </c>
      <c r="N15" s="56">
        <f t="shared" si="6"/>
        <v>1.05717427157779</v>
      </c>
    </row>
    <row r="16" spans="1:14" ht="13.5" customHeight="1" thickBot="1">
      <c r="A16" s="57" t="s">
        <v>22</v>
      </c>
      <c r="B16" s="58">
        <f aca="true" t="shared" si="7" ref="B16:G16">SUM(B7+B8+B9+B10+B11+B13+B15)</f>
        <v>32318</v>
      </c>
      <c r="C16" s="59">
        <f t="shared" si="7"/>
        <v>0</v>
      </c>
      <c r="D16" s="60">
        <f t="shared" si="7"/>
        <v>32318</v>
      </c>
      <c r="E16" s="58">
        <f t="shared" si="7"/>
        <v>31968</v>
      </c>
      <c r="F16" s="59">
        <f t="shared" si="7"/>
        <v>0</v>
      </c>
      <c r="G16" s="60">
        <f t="shared" si="7"/>
        <v>31968</v>
      </c>
      <c r="H16" s="61">
        <f t="shared" si="2"/>
        <v>-350</v>
      </c>
      <c r="I16" s="62">
        <f t="shared" si="5"/>
        <v>0.9891701219134847</v>
      </c>
      <c r="J16" s="63">
        <f>SUM(J7+J8+J9+J10+J11+J13+J15)</f>
        <v>33005</v>
      </c>
      <c r="K16" s="59">
        <f>SUM(K7+K8+K9+K10+K11+K13+K15)</f>
        <v>0</v>
      </c>
      <c r="L16" s="60">
        <f>SUM(L7+L8+L9+L10+L11+L13+L15)</f>
        <v>33005</v>
      </c>
      <c r="M16" s="61">
        <f t="shared" si="4"/>
        <v>1037</v>
      </c>
      <c r="N16" s="64">
        <f t="shared" si="6"/>
        <v>1.0324386886886887</v>
      </c>
    </row>
    <row r="17" spans="1:14" ht="13.5" customHeight="1">
      <c r="A17" s="65" t="s">
        <v>23</v>
      </c>
      <c r="B17" s="32">
        <v>5356</v>
      </c>
      <c r="C17" s="33"/>
      <c r="D17" s="43">
        <f aca="true" t="shared" si="8" ref="D17:D34">SUM(B17:C17)</f>
        <v>5356</v>
      </c>
      <c r="E17" s="32">
        <v>5509</v>
      </c>
      <c r="F17" s="33"/>
      <c r="G17" s="34">
        <f>SUM(E17:F17)</f>
        <v>5509</v>
      </c>
      <c r="H17" s="35">
        <f t="shared" si="2"/>
        <v>153</v>
      </c>
      <c r="I17" s="66">
        <f t="shared" si="5"/>
        <v>1.0285660941000747</v>
      </c>
      <c r="J17" s="37">
        <v>5613</v>
      </c>
      <c r="K17" s="33"/>
      <c r="L17" s="38">
        <f>SUM(J17:K17)</f>
        <v>5613</v>
      </c>
      <c r="M17" s="35">
        <f t="shared" si="4"/>
        <v>104</v>
      </c>
      <c r="N17" s="67">
        <f t="shared" si="6"/>
        <v>1.0188781993102196</v>
      </c>
    </row>
    <row r="18" spans="1:14" ht="21" customHeight="1">
      <c r="A18" s="49" t="s">
        <v>24</v>
      </c>
      <c r="B18" s="32">
        <v>487</v>
      </c>
      <c r="C18" s="33"/>
      <c r="D18" s="43">
        <f t="shared" si="8"/>
        <v>487</v>
      </c>
      <c r="E18" s="32">
        <v>627</v>
      </c>
      <c r="F18" s="33"/>
      <c r="G18" s="34">
        <f aca="true" t="shared" si="9" ref="G18:G34">SUM(E18:F18)</f>
        <v>627</v>
      </c>
      <c r="H18" s="44">
        <f t="shared" si="2"/>
        <v>140</v>
      </c>
      <c r="I18" s="45">
        <f t="shared" si="5"/>
        <v>1.2874743326488707</v>
      </c>
      <c r="J18" s="37">
        <v>630</v>
      </c>
      <c r="K18" s="33"/>
      <c r="L18" s="38">
        <f aca="true" t="shared" si="10" ref="L18:L34">SUM(J18:K18)</f>
        <v>630</v>
      </c>
      <c r="M18" s="44">
        <f t="shared" si="4"/>
        <v>3</v>
      </c>
      <c r="N18" s="48">
        <f t="shared" si="6"/>
        <v>1.0047846889952152</v>
      </c>
    </row>
    <row r="19" spans="1:14" ht="13.5" customHeight="1">
      <c r="A19" s="40" t="s">
        <v>25</v>
      </c>
      <c r="B19" s="41">
        <v>2961</v>
      </c>
      <c r="C19" s="42"/>
      <c r="D19" s="43">
        <f t="shared" si="8"/>
        <v>2961</v>
      </c>
      <c r="E19" s="41">
        <v>2643</v>
      </c>
      <c r="F19" s="42"/>
      <c r="G19" s="34">
        <f t="shared" si="9"/>
        <v>2643</v>
      </c>
      <c r="H19" s="44">
        <f t="shared" si="2"/>
        <v>-318</v>
      </c>
      <c r="I19" s="45">
        <f t="shared" si="5"/>
        <v>0.8926038500506586</v>
      </c>
      <c r="J19" s="46">
        <v>2918</v>
      </c>
      <c r="K19" s="42"/>
      <c r="L19" s="38">
        <f t="shared" si="10"/>
        <v>2918</v>
      </c>
      <c r="M19" s="44">
        <f t="shared" si="4"/>
        <v>275</v>
      </c>
      <c r="N19" s="48">
        <f t="shared" si="6"/>
        <v>1.1040484298146047</v>
      </c>
    </row>
    <row r="20" spans="1:14" ht="13.5" customHeight="1">
      <c r="A20" s="49" t="s">
        <v>26</v>
      </c>
      <c r="B20" s="41">
        <v>0</v>
      </c>
      <c r="C20" s="42"/>
      <c r="D20" s="43">
        <f t="shared" si="8"/>
        <v>0</v>
      </c>
      <c r="E20" s="41">
        <v>0</v>
      </c>
      <c r="F20" s="42"/>
      <c r="G20" s="34">
        <f t="shared" si="9"/>
        <v>0</v>
      </c>
      <c r="H20" s="44">
        <f t="shared" si="2"/>
        <v>0</v>
      </c>
      <c r="I20" s="45"/>
      <c r="J20" s="46">
        <v>0</v>
      </c>
      <c r="K20" s="42"/>
      <c r="L20" s="38">
        <f t="shared" si="10"/>
        <v>0</v>
      </c>
      <c r="M20" s="44">
        <f t="shared" si="4"/>
        <v>0</v>
      </c>
      <c r="N20" s="48"/>
    </row>
    <row r="21" spans="1:14" ht="13.5" customHeight="1">
      <c r="A21" s="40" t="s">
        <v>27</v>
      </c>
      <c r="B21" s="41">
        <v>0</v>
      </c>
      <c r="C21" s="42"/>
      <c r="D21" s="43">
        <f t="shared" si="8"/>
        <v>0</v>
      </c>
      <c r="E21" s="41">
        <v>0</v>
      </c>
      <c r="F21" s="42"/>
      <c r="G21" s="34">
        <f t="shared" si="9"/>
        <v>0</v>
      </c>
      <c r="H21" s="44">
        <f t="shared" si="2"/>
        <v>0</v>
      </c>
      <c r="I21" s="45"/>
      <c r="J21" s="46">
        <v>0</v>
      </c>
      <c r="K21" s="42"/>
      <c r="L21" s="38">
        <f t="shared" si="10"/>
        <v>0</v>
      </c>
      <c r="M21" s="44">
        <f t="shared" si="4"/>
        <v>0</v>
      </c>
      <c r="N21" s="48"/>
    </row>
    <row r="22" spans="1:14" ht="13.5" customHeight="1">
      <c r="A22" s="40" t="s">
        <v>28</v>
      </c>
      <c r="B22" s="46">
        <v>2926</v>
      </c>
      <c r="C22" s="42"/>
      <c r="D22" s="43">
        <f t="shared" si="8"/>
        <v>2926</v>
      </c>
      <c r="E22" s="46">
        <v>2665</v>
      </c>
      <c r="F22" s="42"/>
      <c r="G22" s="34">
        <f t="shared" si="9"/>
        <v>2665</v>
      </c>
      <c r="H22" s="44">
        <f t="shared" si="2"/>
        <v>-261</v>
      </c>
      <c r="I22" s="45">
        <f t="shared" si="5"/>
        <v>0.9107997265892003</v>
      </c>
      <c r="J22" s="46">
        <v>2630</v>
      </c>
      <c r="K22" s="42"/>
      <c r="L22" s="38">
        <f t="shared" si="10"/>
        <v>2630</v>
      </c>
      <c r="M22" s="44">
        <f t="shared" si="4"/>
        <v>-35</v>
      </c>
      <c r="N22" s="48">
        <f t="shared" si="6"/>
        <v>0.9868667917448405</v>
      </c>
    </row>
    <row r="23" spans="1:14" ht="13.5" customHeight="1">
      <c r="A23" s="49" t="s">
        <v>29</v>
      </c>
      <c r="B23" s="41">
        <v>2116</v>
      </c>
      <c r="C23" s="42"/>
      <c r="D23" s="43">
        <f t="shared" si="8"/>
        <v>2116</v>
      </c>
      <c r="E23" s="41">
        <v>1718</v>
      </c>
      <c r="F23" s="42"/>
      <c r="G23" s="34">
        <f t="shared" si="9"/>
        <v>1718</v>
      </c>
      <c r="H23" s="44">
        <f t="shared" si="2"/>
        <v>-398</v>
      </c>
      <c r="I23" s="45">
        <f t="shared" si="5"/>
        <v>0.8119092627599244</v>
      </c>
      <c r="J23" s="68">
        <v>1630</v>
      </c>
      <c r="K23" s="42"/>
      <c r="L23" s="38">
        <f t="shared" si="10"/>
        <v>1630</v>
      </c>
      <c r="M23" s="44">
        <f t="shared" si="4"/>
        <v>-88</v>
      </c>
      <c r="N23" s="48">
        <f t="shared" si="6"/>
        <v>0.9487776484284052</v>
      </c>
    </row>
    <row r="24" spans="1:14" ht="13.5" customHeight="1">
      <c r="A24" s="40" t="s">
        <v>30</v>
      </c>
      <c r="B24" s="41">
        <v>806</v>
      </c>
      <c r="C24" s="42"/>
      <c r="D24" s="43">
        <f t="shared" si="8"/>
        <v>806</v>
      </c>
      <c r="E24" s="41">
        <v>946</v>
      </c>
      <c r="F24" s="42"/>
      <c r="G24" s="34">
        <f t="shared" si="9"/>
        <v>946</v>
      </c>
      <c r="H24" s="44">
        <f t="shared" si="2"/>
        <v>140</v>
      </c>
      <c r="I24" s="45">
        <f t="shared" si="5"/>
        <v>1.173697270471464</v>
      </c>
      <c r="J24" s="68">
        <v>1000</v>
      </c>
      <c r="K24" s="42"/>
      <c r="L24" s="38">
        <f t="shared" si="10"/>
        <v>1000</v>
      </c>
      <c r="M24" s="44">
        <f t="shared" si="4"/>
        <v>54</v>
      </c>
      <c r="N24" s="48">
        <f t="shared" si="6"/>
        <v>1.0570824524312896</v>
      </c>
    </row>
    <row r="25" spans="1:14" ht="13.5" customHeight="1">
      <c r="A25" s="69" t="s">
        <v>31</v>
      </c>
      <c r="B25" s="46">
        <v>19942</v>
      </c>
      <c r="C25" s="42"/>
      <c r="D25" s="43">
        <f t="shared" si="8"/>
        <v>19942</v>
      </c>
      <c r="E25" s="46">
        <v>20274</v>
      </c>
      <c r="F25" s="42"/>
      <c r="G25" s="34">
        <f t="shared" si="9"/>
        <v>20274</v>
      </c>
      <c r="H25" s="44">
        <f t="shared" si="2"/>
        <v>332</v>
      </c>
      <c r="I25" s="45">
        <f t="shared" si="5"/>
        <v>1.0166482800120349</v>
      </c>
      <c r="J25" s="46">
        <v>20526</v>
      </c>
      <c r="K25" s="42"/>
      <c r="L25" s="38">
        <f t="shared" si="10"/>
        <v>20526</v>
      </c>
      <c r="M25" s="44">
        <f t="shared" si="4"/>
        <v>252</v>
      </c>
      <c r="N25" s="48">
        <f t="shared" si="6"/>
        <v>1.0124297129328204</v>
      </c>
    </row>
    <row r="26" spans="1:14" ht="13.5" customHeight="1">
      <c r="A26" s="49" t="s">
        <v>32</v>
      </c>
      <c r="B26" s="41">
        <v>14534</v>
      </c>
      <c r="C26" s="42"/>
      <c r="D26" s="43">
        <f t="shared" si="8"/>
        <v>14534</v>
      </c>
      <c r="E26" s="41">
        <v>14800</v>
      </c>
      <c r="F26" s="42"/>
      <c r="G26" s="34">
        <f t="shared" si="9"/>
        <v>14800</v>
      </c>
      <c r="H26" s="44">
        <f t="shared" si="2"/>
        <v>266</v>
      </c>
      <c r="I26" s="45">
        <f t="shared" si="5"/>
        <v>1.0183019127562956</v>
      </c>
      <c r="J26" s="68">
        <v>14982</v>
      </c>
      <c r="K26" s="70"/>
      <c r="L26" s="38">
        <f t="shared" si="10"/>
        <v>14982</v>
      </c>
      <c r="M26" s="44">
        <f t="shared" si="4"/>
        <v>182</v>
      </c>
      <c r="N26" s="48">
        <f t="shared" si="6"/>
        <v>1.0122972972972972</v>
      </c>
    </row>
    <row r="27" spans="1:14" ht="13.5" customHeight="1">
      <c r="A27" s="69" t="s">
        <v>33</v>
      </c>
      <c r="B27" s="41">
        <v>14534</v>
      </c>
      <c r="C27" s="42"/>
      <c r="D27" s="43">
        <f t="shared" si="8"/>
        <v>14534</v>
      </c>
      <c r="E27" s="41">
        <v>14800</v>
      </c>
      <c r="F27" s="42"/>
      <c r="G27" s="34">
        <f t="shared" si="9"/>
        <v>14800</v>
      </c>
      <c r="H27" s="44">
        <f t="shared" si="2"/>
        <v>266</v>
      </c>
      <c r="I27" s="45">
        <f t="shared" si="5"/>
        <v>1.0183019127562956</v>
      </c>
      <c r="J27" s="46">
        <v>14982</v>
      </c>
      <c r="K27" s="42"/>
      <c r="L27" s="38">
        <f t="shared" si="10"/>
        <v>14982</v>
      </c>
      <c r="M27" s="44">
        <f t="shared" si="4"/>
        <v>182</v>
      </c>
      <c r="N27" s="48">
        <f t="shared" si="6"/>
        <v>1.0122972972972972</v>
      </c>
    </row>
    <row r="28" spans="1:14" ht="13.5" customHeight="1">
      <c r="A28" s="49" t="s">
        <v>34</v>
      </c>
      <c r="B28" s="41">
        <v>0</v>
      </c>
      <c r="C28" s="42"/>
      <c r="D28" s="43">
        <f t="shared" si="8"/>
        <v>0</v>
      </c>
      <c r="E28" s="41">
        <v>0</v>
      </c>
      <c r="F28" s="42"/>
      <c r="G28" s="34">
        <f t="shared" si="9"/>
        <v>0</v>
      </c>
      <c r="H28" s="44">
        <f t="shared" si="2"/>
        <v>0</v>
      </c>
      <c r="I28" s="45"/>
      <c r="J28" s="46">
        <v>0</v>
      </c>
      <c r="K28" s="42"/>
      <c r="L28" s="38">
        <f t="shared" si="10"/>
        <v>0</v>
      </c>
      <c r="M28" s="44">
        <f t="shared" si="4"/>
        <v>0</v>
      </c>
      <c r="N28" s="48"/>
    </row>
    <row r="29" spans="1:14" ht="13.5" customHeight="1">
      <c r="A29" s="49" t="s">
        <v>35</v>
      </c>
      <c r="B29" s="41">
        <v>5395</v>
      </c>
      <c r="C29" s="42"/>
      <c r="D29" s="43">
        <f t="shared" si="8"/>
        <v>5395</v>
      </c>
      <c r="E29" s="41">
        <v>5474</v>
      </c>
      <c r="F29" s="42"/>
      <c r="G29" s="34">
        <f t="shared" si="9"/>
        <v>5474</v>
      </c>
      <c r="H29" s="44">
        <f t="shared" si="2"/>
        <v>79</v>
      </c>
      <c r="I29" s="45">
        <f t="shared" si="5"/>
        <v>1.014643188137164</v>
      </c>
      <c r="J29" s="46">
        <v>5544</v>
      </c>
      <c r="K29" s="42"/>
      <c r="L29" s="38">
        <f t="shared" si="10"/>
        <v>5544</v>
      </c>
      <c r="M29" s="44">
        <f t="shared" si="4"/>
        <v>70</v>
      </c>
      <c r="N29" s="48">
        <f t="shared" si="6"/>
        <v>1.0127877237851663</v>
      </c>
    </row>
    <row r="30" spans="1:14" ht="13.5" customHeight="1">
      <c r="A30" s="69" t="s">
        <v>36</v>
      </c>
      <c r="B30" s="41">
        <v>0</v>
      </c>
      <c r="C30" s="42"/>
      <c r="D30" s="43">
        <f t="shared" si="8"/>
        <v>0</v>
      </c>
      <c r="E30" s="41">
        <v>0</v>
      </c>
      <c r="F30" s="42"/>
      <c r="G30" s="34">
        <f t="shared" si="9"/>
        <v>0</v>
      </c>
      <c r="H30" s="44">
        <f t="shared" si="2"/>
        <v>0</v>
      </c>
      <c r="I30" s="45"/>
      <c r="J30" s="46"/>
      <c r="K30" s="42"/>
      <c r="L30" s="38">
        <f t="shared" si="10"/>
        <v>0</v>
      </c>
      <c r="M30" s="44">
        <f t="shared" si="4"/>
        <v>0</v>
      </c>
      <c r="N30" s="48"/>
    </row>
    <row r="31" spans="1:14" ht="13.5" customHeight="1">
      <c r="A31" s="69" t="s">
        <v>37</v>
      </c>
      <c r="B31" s="41">
        <v>70</v>
      </c>
      <c r="C31" s="42"/>
      <c r="D31" s="43">
        <f t="shared" si="8"/>
        <v>70</v>
      </c>
      <c r="E31" s="41">
        <v>188</v>
      </c>
      <c r="F31" s="42"/>
      <c r="G31" s="34">
        <f t="shared" si="9"/>
        <v>188</v>
      </c>
      <c r="H31" s="44">
        <f t="shared" si="2"/>
        <v>118</v>
      </c>
      <c r="I31" s="45">
        <f t="shared" si="5"/>
        <v>2.6857142857142855</v>
      </c>
      <c r="J31" s="46">
        <v>190</v>
      </c>
      <c r="K31" s="42"/>
      <c r="L31" s="38">
        <f t="shared" si="10"/>
        <v>190</v>
      </c>
      <c r="M31" s="44">
        <f t="shared" si="4"/>
        <v>2</v>
      </c>
      <c r="N31" s="48">
        <f t="shared" si="6"/>
        <v>1.0106382978723405</v>
      </c>
    </row>
    <row r="32" spans="1:14" ht="13.5" customHeight="1">
      <c r="A32" s="49" t="s">
        <v>38</v>
      </c>
      <c r="B32" s="41">
        <v>632</v>
      </c>
      <c r="C32" s="42"/>
      <c r="D32" s="43">
        <f t="shared" si="8"/>
        <v>632</v>
      </c>
      <c r="E32" s="41">
        <v>667</v>
      </c>
      <c r="F32" s="42"/>
      <c r="G32" s="34">
        <f t="shared" si="9"/>
        <v>667</v>
      </c>
      <c r="H32" s="44">
        <f t="shared" si="2"/>
        <v>35</v>
      </c>
      <c r="I32" s="45">
        <f t="shared" si="5"/>
        <v>1.0553797468354431</v>
      </c>
      <c r="J32" s="68">
        <v>1128</v>
      </c>
      <c r="K32" s="42"/>
      <c r="L32" s="38">
        <f t="shared" si="10"/>
        <v>1128</v>
      </c>
      <c r="M32" s="44">
        <f t="shared" si="4"/>
        <v>461</v>
      </c>
      <c r="N32" s="48">
        <f t="shared" si="6"/>
        <v>1.6911544227886057</v>
      </c>
    </row>
    <row r="33" spans="1:14" ht="22.5" customHeight="1">
      <c r="A33" s="49" t="s">
        <v>39</v>
      </c>
      <c r="B33" s="41">
        <v>632</v>
      </c>
      <c r="C33" s="42"/>
      <c r="D33" s="43">
        <f t="shared" si="8"/>
        <v>632</v>
      </c>
      <c r="E33" s="41">
        <v>667</v>
      </c>
      <c r="F33" s="42"/>
      <c r="G33" s="34">
        <f t="shared" si="9"/>
        <v>667</v>
      </c>
      <c r="H33" s="44">
        <f t="shared" si="2"/>
        <v>35</v>
      </c>
      <c r="I33" s="45">
        <f t="shared" si="5"/>
        <v>1.0553797468354431</v>
      </c>
      <c r="J33" s="68">
        <v>1128</v>
      </c>
      <c r="K33" s="42"/>
      <c r="L33" s="38">
        <f t="shared" si="10"/>
        <v>1128</v>
      </c>
      <c r="M33" s="44">
        <f t="shared" si="4"/>
        <v>461</v>
      </c>
      <c r="N33" s="48">
        <f t="shared" si="6"/>
        <v>1.6911544227886057</v>
      </c>
    </row>
    <row r="34" spans="1:14" ht="13.5" customHeight="1" thickBot="1">
      <c r="A34" s="71" t="s">
        <v>40</v>
      </c>
      <c r="B34" s="51">
        <v>0</v>
      </c>
      <c r="C34" s="52"/>
      <c r="D34" s="43">
        <f t="shared" si="8"/>
        <v>0</v>
      </c>
      <c r="E34" s="51">
        <v>0</v>
      </c>
      <c r="F34" s="52"/>
      <c r="G34" s="34">
        <f t="shared" si="9"/>
        <v>0</v>
      </c>
      <c r="H34" s="53">
        <f t="shared" si="2"/>
        <v>0</v>
      </c>
      <c r="I34" s="54"/>
      <c r="J34" s="72"/>
      <c r="K34" s="52"/>
      <c r="L34" s="38">
        <f t="shared" si="10"/>
        <v>0</v>
      </c>
      <c r="M34" s="53">
        <f t="shared" si="4"/>
        <v>0</v>
      </c>
      <c r="N34" s="56"/>
    </row>
    <row r="35" spans="1:14" ht="13.5" customHeight="1" thickBot="1">
      <c r="A35" s="57" t="s">
        <v>41</v>
      </c>
      <c r="B35" s="58">
        <f aca="true" t="shared" si="11" ref="B35:G35">SUM(B17+B19+B20+B21+B22+B25+B30+B31+B32+B34)</f>
        <v>31887</v>
      </c>
      <c r="C35" s="59">
        <f t="shared" si="11"/>
        <v>0</v>
      </c>
      <c r="D35" s="60">
        <f t="shared" si="11"/>
        <v>31887</v>
      </c>
      <c r="E35" s="58">
        <f t="shared" si="11"/>
        <v>31946</v>
      </c>
      <c r="F35" s="59">
        <f t="shared" si="11"/>
        <v>0</v>
      </c>
      <c r="G35" s="60">
        <f t="shared" si="11"/>
        <v>31946</v>
      </c>
      <c r="H35" s="61">
        <f t="shared" si="2"/>
        <v>59</v>
      </c>
      <c r="I35" s="62">
        <f t="shared" si="5"/>
        <v>1.0018502838147207</v>
      </c>
      <c r="J35" s="63">
        <f>SUM(J17+J19+J20+J21+J22+J25+J30+J31+J32+J34)</f>
        <v>33005</v>
      </c>
      <c r="K35" s="59">
        <f>SUM(K17+K19+K20+K21+K22+K25+K30+K31+K32+K34)</f>
        <v>0</v>
      </c>
      <c r="L35" s="60">
        <f>SUM(L17+L19+L20+L21+L22+L25+L30+L31+L32+L34)</f>
        <v>33005</v>
      </c>
      <c r="M35" s="61">
        <f t="shared" si="4"/>
        <v>1059</v>
      </c>
      <c r="N35" s="64">
        <f t="shared" si="6"/>
        <v>1.0331496901020472</v>
      </c>
    </row>
    <row r="36" spans="1:14" ht="13.5" customHeight="1" thickBot="1">
      <c r="A36" s="57" t="s">
        <v>42</v>
      </c>
      <c r="B36" s="301">
        <f>+D16-D35</f>
        <v>431</v>
      </c>
      <c r="C36" s="302"/>
      <c r="D36" s="303"/>
      <c r="E36" s="301">
        <f>+G16-G35</f>
        <v>22</v>
      </c>
      <c r="F36" s="302"/>
      <c r="G36" s="303">
        <v>-50784</v>
      </c>
      <c r="H36" s="73">
        <f>+E36-B36</f>
        <v>-409</v>
      </c>
      <c r="I36" s="74"/>
      <c r="J36" s="301">
        <f>+L16-L35</f>
        <v>0</v>
      </c>
      <c r="K36" s="302"/>
      <c r="L36" s="302">
        <v>0</v>
      </c>
      <c r="M36" s="61"/>
      <c r="N36" s="64"/>
    </row>
    <row r="37" spans="1:16" ht="20.25" customHeight="1" thickBot="1">
      <c r="A37" s="75" t="s">
        <v>43</v>
      </c>
      <c r="B37" s="301"/>
      <c r="C37" s="302"/>
      <c r="D37" s="303"/>
      <c r="E37" s="301"/>
      <c r="F37" s="302"/>
      <c r="G37" s="303"/>
      <c r="H37"/>
      <c r="I37"/>
      <c r="J37"/>
      <c r="K37"/>
      <c r="L37"/>
      <c r="M37"/>
      <c r="N37"/>
      <c r="O37"/>
      <c r="P37"/>
    </row>
    <row r="38" spans="2:8" ht="14.25" customHeight="1" thickBot="1">
      <c r="B38" s="10"/>
      <c r="C38" s="10"/>
      <c r="D38" s="76"/>
      <c r="E38" s="10"/>
      <c r="F38" s="10"/>
      <c r="G38" s="10"/>
      <c r="H38" s="10"/>
    </row>
    <row r="39" spans="1:16" ht="12.75">
      <c r="A39" s="318" t="s">
        <v>44</v>
      </c>
      <c r="B39" s="319"/>
      <c r="C39" s="310" t="s">
        <v>45</v>
      </c>
      <c r="D39" s="318" t="s">
        <v>46</v>
      </c>
      <c r="E39" s="319"/>
      <c r="F39" s="319"/>
      <c r="G39" s="310" t="s">
        <v>45</v>
      </c>
      <c r="H39" s="304" t="s">
        <v>47</v>
      </c>
      <c r="I39" s="305"/>
      <c r="J39" s="305"/>
      <c r="K39" s="306"/>
      <c r="L39" s="310" t="s">
        <v>45</v>
      </c>
      <c r="O39"/>
      <c r="P39"/>
    </row>
    <row r="40" spans="1:16" ht="13.5" thickBot="1">
      <c r="A40" s="320"/>
      <c r="B40" s="321"/>
      <c r="C40" s="311"/>
      <c r="D40" s="320"/>
      <c r="E40" s="321"/>
      <c r="F40" s="321"/>
      <c r="G40" s="311"/>
      <c r="H40" s="307"/>
      <c r="I40" s="308"/>
      <c r="J40" s="308"/>
      <c r="K40" s="309"/>
      <c r="L40" s="311"/>
      <c r="O40"/>
      <c r="P40"/>
    </row>
    <row r="41" spans="1:16" ht="12.75">
      <c r="A41" s="312" t="s">
        <v>507</v>
      </c>
      <c r="B41" s="313"/>
      <c r="C41" s="77">
        <v>145</v>
      </c>
      <c r="D41" s="314" t="s">
        <v>166</v>
      </c>
      <c r="E41" s="315"/>
      <c r="F41" s="315"/>
      <c r="G41" s="78">
        <v>65</v>
      </c>
      <c r="H41" s="316" t="s">
        <v>167</v>
      </c>
      <c r="I41" s="317"/>
      <c r="J41" s="317"/>
      <c r="K41" s="317"/>
      <c r="L41" s="79">
        <v>100</v>
      </c>
      <c r="O41"/>
      <c r="P41"/>
    </row>
    <row r="42" spans="1:16" ht="12.75">
      <c r="A42" s="322" t="s">
        <v>508</v>
      </c>
      <c r="B42" s="323"/>
      <c r="C42" s="80">
        <v>125</v>
      </c>
      <c r="D42" s="314"/>
      <c r="E42" s="315"/>
      <c r="F42" s="315"/>
      <c r="G42" s="81"/>
      <c r="H42" s="316" t="s">
        <v>168</v>
      </c>
      <c r="I42" s="317"/>
      <c r="J42" s="317"/>
      <c r="K42" s="317"/>
      <c r="L42" s="79">
        <v>400</v>
      </c>
      <c r="O42"/>
      <c r="P42"/>
    </row>
    <row r="43" spans="1:16" ht="12.75">
      <c r="A43" s="322"/>
      <c r="B43" s="323"/>
      <c r="C43" s="80"/>
      <c r="D43" s="314" t="s">
        <v>169</v>
      </c>
      <c r="E43" s="315"/>
      <c r="F43" s="315"/>
      <c r="G43" s="81">
        <v>228</v>
      </c>
      <c r="H43" s="316" t="s">
        <v>170</v>
      </c>
      <c r="I43" s="317"/>
      <c r="J43" s="317"/>
      <c r="K43" s="317"/>
      <c r="L43" s="79">
        <v>136</v>
      </c>
      <c r="O43"/>
      <c r="P43"/>
    </row>
    <row r="44" spans="1:16" ht="12.75">
      <c r="A44" s="324"/>
      <c r="B44" s="325"/>
      <c r="C44" s="83"/>
      <c r="D44" s="324"/>
      <c r="E44" s="326"/>
      <c r="F44" s="325"/>
      <c r="G44" s="84"/>
      <c r="H44" s="327" t="s">
        <v>171</v>
      </c>
      <c r="I44" s="328"/>
      <c r="J44" s="328"/>
      <c r="K44" s="329"/>
      <c r="L44" s="79">
        <v>400</v>
      </c>
      <c r="O44"/>
      <c r="P44"/>
    </row>
    <row r="45" spans="1:16" ht="12.75">
      <c r="A45" s="324"/>
      <c r="B45" s="325"/>
      <c r="C45" s="83"/>
      <c r="D45" s="324"/>
      <c r="E45" s="326"/>
      <c r="F45" s="325"/>
      <c r="G45" s="84"/>
      <c r="H45" s="327"/>
      <c r="I45" s="328"/>
      <c r="J45" s="328"/>
      <c r="K45" s="329"/>
      <c r="L45" s="79"/>
      <c r="O45"/>
      <c r="P45"/>
    </row>
    <row r="46" spans="1:16" ht="12.75">
      <c r="A46" s="324"/>
      <c r="B46" s="325"/>
      <c r="C46" s="83"/>
      <c r="D46" s="324"/>
      <c r="E46" s="326"/>
      <c r="F46" s="325"/>
      <c r="G46" s="84"/>
      <c r="H46" s="327" t="s">
        <v>118</v>
      </c>
      <c r="I46" s="328"/>
      <c r="J46" s="328"/>
      <c r="K46" s="329"/>
      <c r="L46" s="79">
        <v>462</v>
      </c>
      <c r="O46"/>
      <c r="P46"/>
    </row>
    <row r="47" spans="1:16" ht="13.5" thickBot="1">
      <c r="A47" s="330"/>
      <c r="B47" s="331"/>
      <c r="C47" s="83"/>
      <c r="D47" s="332"/>
      <c r="E47" s="333"/>
      <c r="F47" s="333"/>
      <c r="G47" s="84"/>
      <c r="H47" s="316"/>
      <c r="I47" s="317"/>
      <c r="J47" s="317"/>
      <c r="K47" s="317"/>
      <c r="L47" s="79"/>
      <c r="O47"/>
      <c r="P47"/>
    </row>
    <row r="48" spans="1:16" ht="13.5" thickBot="1">
      <c r="A48" s="334"/>
      <c r="B48" s="335"/>
      <c r="C48" s="85">
        <f>SUM(C41:C47)</f>
        <v>270</v>
      </c>
      <c r="D48" s="336" t="s">
        <v>8</v>
      </c>
      <c r="E48" s="337"/>
      <c r="F48" s="337"/>
      <c r="G48" s="85">
        <f>SUM(G41:G42)</f>
        <v>65</v>
      </c>
      <c r="H48" s="338" t="s">
        <v>8</v>
      </c>
      <c r="I48" s="339"/>
      <c r="J48" s="339"/>
      <c r="K48" s="339"/>
      <c r="L48" s="85">
        <f>SUM(L41:L47)</f>
        <v>1498</v>
      </c>
      <c r="M48" s="86"/>
      <c r="N48" s="86"/>
      <c r="O48"/>
      <c r="P48"/>
    </row>
    <row r="49" spans="1:16" s="1" customFormat="1" ht="13.5" customHeight="1" thickBot="1">
      <c r="A49" s="87"/>
      <c r="B49" s="8"/>
      <c r="C49" s="8"/>
      <c r="D49" s="8"/>
      <c r="E49" s="8"/>
      <c r="F49" s="8"/>
      <c r="G49" s="8"/>
      <c r="H49" s="9"/>
      <c r="I49" s="5"/>
      <c r="J49" s="5"/>
      <c r="K49" s="5"/>
      <c r="L49" s="5"/>
      <c r="M49" s="5"/>
      <c r="N49" s="5"/>
      <c r="O49" s="5"/>
      <c r="P49" s="5"/>
    </row>
    <row r="50" spans="1:16" ht="12.75">
      <c r="A50" s="318" t="s">
        <v>50</v>
      </c>
      <c r="B50" s="319"/>
      <c r="C50" s="310" t="s">
        <v>45</v>
      </c>
      <c r="D50" s="340" t="s">
        <v>51</v>
      </c>
      <c r="E50" s="319"/>
      <c r="F50" s="319"/>
      <c r="G50" s="341" t="s">
        <v>45</v>
      </c>
      <c r="H50" s="304" t="s">
        <v>52</v>
      </c>
      <c r="I50" s="305"/>
      <c r="J50" s="305"/>
      <c r="K50" s="306"/>
      <c r="L50" s="310" t="s">
        <v>45</v>
      </c>
      <c r="O50"/>
      <c r="P50"/>
    </row>
    <row r="51" spans="1:16" ht="13.5" thickBot="1">
      <c r="A51" s="320"/>
      <c r="B51" s="321"/>
      <c r="C51" s="311"/>
      <c r="D51" s="321"/>
      <c r="E51" s="321"/>
      <c r="F51" s="321"/>
      <c r="G51" s="342"/>
      <c r="H51" s="307"/>
      <c r="I51" s="308"/>
      <c r="J51" s="308"/>
      <c r="K51" s="309"/>
      <c r="L51" s="311"/>
      <c r="O51"/>
      <c r="P51"/>
    </row>
    <row r="52" spans="1:16" ht="12.75">
      <c r="A52" s="312" t="s">
        <v>501</v>
      </c>
      <c r="B52" s="343"/>
      <c r="C52" s="191">
        <v>349</v>
      </c>
      <c r="D52" s="442" t="s">
        <v>509</v>
      </c>
      <c r="E52" s="315"/>
      <c r="F52" s="315"/>
      <c r="G52" s="88">
        <v>91</v>
      </c>
      <c r="H52" s="346" t="s">
        <v>172</v>
      </c>
      <c r="I52" s="347"/>
      <c r="J52" s="347"/>
      <c r="K52" s="347"/>
      <c r="L52" s="193">
        <v>600</v>
      </c>
      <c r="O52"/>
      <c r="P52"/>
    </row>
    <row r="53" spans="1:16" ht="13.5" customHeight="1">
      <c r="A53" s="322" t="s">
        <v>502</v>
      </c>
      <c r="B53" s="348"/>
      <c r="C53" s="81">
        <v>257</v>
      </c>
      <c r="D53" s="355" t="s">
        <v>510</v>
      </c>
      <c r="E53" s="323"/>
      <c r="F53" s="323"/>
      <c r="G53" s="90">
        <v>620</v>
      </c>
      <c r="H53" s="349" t="s">
        <v>173</v>
      </c>
      <c r="I53" s="350"/>
      <c r="J53" s="350"/>
      <c r="K53" s="350"/>
      <c r="L53" s="91">
        <v>380</v>
      </c>
      <c r="O53"/>
      <c r="P53"/>
    </row>
    <row r="54" spans="1:16" ht="13.5" customHeight="1">
      <c r="A54" s="322" t="s">
        <v>503</v>
      </c>
      <c r="B54" s="351"/>
      <c r="C54" s="81">
        <v>300</v>
      </c>
      <c r="D54" s="355" t="s">
        <v>511</v>
      </c>
      <c r="E54" s="323"/>
      <c r="F54" s="323"/>
      <c r="G54" s="92">
        <v>130</v>
      </c>
      <c r="H54" s="327" t="s">
        <v>174</v>
      </c>
      <c r="I54" s="328"/>
      <c r="J54" s="328"/>
      <c r="K54" s="329"/>
      <c r="L54" s="91">
        <v>100</v>
      </c>
      <c r="O54"/>
      <c r="P54"/>
    </row>
    <row r="55" spans="1:16" ht="13.5" customHeight="1">
      <c r="A55" s="322" t="s">
        <v>504</v>
      </c>
      <c r="B55" s="351"/>
      <c r="C55" s="81">
        <v>367</v>
      </c>
      <c r="D55" s="355" t="s">
        <v>512</v>
      </c>
      <c r="E55" s="323"/>
      <c r="F55" s="323"/>
      <c r="G55" s="92">
        <v>281</v>
      </c>
      <c r="H55" s="327" t="s">
        <v>175</v>
      </c>
      <c r="I55" s="328"/>
      <c r="J55" s="328"/>
      <c r="K55" s="329"/>
      <c r="L55" s="91">
        <v>550</v>
      </c>
      <c r="O55"/>
      <c r="P55"/>
    </row>
    <row r="56" spans="1:16" ht="13.5" customHeight="1">
      <c r="A56" s="324" t="s">
        <v>505</v>
      </c>
      <c r="B56" s="326"/>
      <c r="C56" s="84"/>
      <c r="D56" s="354" t="s">
        <v>513</v>
      </c>
      <c r="E56" s="354"/>
      <c r="F56" s="355"/>
      <c r="G56" s="94">
        <v>260</v>
      </c>
      <c r="H56" s="327"/>
      <c r="I56" s="328"/>
      <c r="J56" s="328"/>
      <c r="K56" s="329"/>
      <c r="L56" s="95"/>
      <c r="O56"/>
      <c r="P56"/>
    </row>
    <row r="57" spans="1:16" ht="13.5" customHeight="1">
      <c r="A57" s="322" t="s">
        <v>506</v>
      </c>
      <c r="B57" s="351"/>
      <c r="C57" s="78">
        <v>843</v>
      </c>
      <c r="D57" s="354" t="s">
        <v>514</v>
      </c>
      <c r="E57" s="354"/>
      <c r="F57" s="355"/>
      <c r="G57" s="94">
        <v>293</v>
      </c>
      <c r="H57" s="327"/>
      <c r="I57" s="328"/>
      <c r="J57" s="328"/>
      <c r="K57" s="329"/>
      <c r="L57" s="95"/>
      <c r="O57"/>
      <c r="P57"/>
    </row>
    <row r="58" spans="1:16" ht="13.5" customHeight="1">
      <c r="A58" s="322"/>
      <c r="B58" s="351"/>
      <c r="C58" s="80"/>
      <c r="D58" s="355" t="s">
        <v>515</v>
      </c>
      <c r="E58" s="323"/>
      <c r="F58" s="323"/>
      <c r="G58" s="92">
        <v>43</v>
      </c>
      <c r="H58" s="327"/>
      <c r="I58" s="328"/>
      <c r="J58" s="328"/>
      <c r="K58" s="329"/>
      <c r="L58" s="91"/>
      <c r="O58"/>
      <c r="P58"/>
    </row>
    <row r="59" spans="1:16" ht="13.5" thickBot="1">
      <c r="A59" s="445"/>
      <c r="B59" s="446"/>
      <c r="C59" s="254"/>
      <c r="D59" s="443"/>
      <c r="E59" s="362"/>
      <c r="F59" s="362"/>
      <c r="G59" s="97"/>
      <c r="H59" s="447"/>
      <c r="I59" s="448"/>
      <c r="J59" s="448"/>
      <c r="K59" s="448"/>
      <c r="L59" s="250"/>
      <c r="O59"/>
      <c r="P59"/>
    </row>
    <row r="60" spans="1:16" ht="13.5" thickBot="1">
      <c r="A60" s="334" t="s">
        <v>8</v>
      </c>
      <c r="B60" s="365"/>
      <c r="C60" s="99">
        <f>SUM(C52:C59)</f>
        <v>2116</v>
      </c>
      <c r="D60" s="335" t="s">
        <v>8</v>
      </c>
      <c r="E60" s="367"/>
      <c r="F60" s="367"/>
      <c r="G60" s="99">
        <v>1718</v>
      </c>
      <c r="H60" s="338" t="s">
        <v>8</v>
      </c>
      <c r="I60" s="339"/>
      <c r="J60" s="339"/>
      <c r="K60" s="339"/>
      <c r="L60" s="85">
        <f>SUM(L52:L59)</f>
        <v>1630</v>
      </c>
      <c r="M60" s="86"/>
      <c r="N60" s="86"/>
      <c r="O60"/>
      <c r="P60"/>
    </row>
    <row r="61" spans="1:14" s="1" customFormat="1" ht="12.75">
      <c r="A61" s="100"/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</row>
    <row r="62" spans="1:14" s="1" customFormat="1" ht="13.5" thickBot="1">
      <c r="A62" s="100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200" t="s">
        <v>475</v>
      </c>
      <c r="M62" s="100"/>
      <c r="N62" s="100"/>
    </row>
    <row r="63" spans="1:14" s="1" customFormat="1" ht="26.25" customHeight="1" thickBot="1">
      <c r="A63" s="368" t="s">
        <v>469</v>
      </c>
      <c r="B63" s="369"/>
      <c r="C63" s="369"/>
      <c r="D63" s="369"/>
      <c r="E63" s="370"/>
      <c r="F63" s="371" t="s">
        <v>468</v>
      </c>
      <c r="G63" s="372"/>
      <c r="H63" s="372"/>
      <c r="I63" s="372"/>
      <c r="J63" s="372"/>
      <c r="K63" s="372"/>
      <c r="L63" s="373"/>
      <c r="M63" s="100"/>
      <c r="N63" s="100"/>
    </row>
    <row r="64" spans="1:14" s="1" customFormat="1" ht="14.25" customHeight="1" thickBot="1">
      <c r="A64" s="181" t="s">
        <v>97</v>
      </c>
      <c r="B64" s="182" t="s">
        <v>466</v>
      </c>
      <c r="C64" s="294" t="s">
        <v>98</v>
      </c>
      <c r="D64" s="294"/>
      <c r="E64" s="183" t="s">
        <v>467</v>
      </c>
      <c r="F64" s="295" t="s">
        <v>97</v>
      </c>
      <c r="G64" s="296"/>
      <c r="H64" s="182" t="s">
        <v>466</v>
      </c>
      <c r="I64" s="294" t="s">
        <v>98</v>
      </c>
      <c r="J64" s="294"/>
      <c r="K64" s="294"/>
      <c r="L64" s="184" t="s">
        <v>467</v>
      </c>
      <c r="M64" s="100"/>
      <c r="N64" s="100"/>
    </row>
    <row r="65" spans="1:14" s="1" customFormat="1" ht="12.75">
      <c r="A65" s="185" t="s">
        <v>473</v>
      </c>
      <c r="B65" s="179">
        <v>0</v>
      </c>
      <c r="C65" s="286" t="s">
        <v>482</v>
      </c>
      <c r="D65" s="286"/>
      <c r="E65" s="186">
        <v>0</v>
      </c>
      <c r="F65" s="284" t="s">
        <v>473</v>
      </c>
      <c r="G65" s="285"/>
      <c r="H65" s="179">
        <v>22</v>
      </c>
      <c r="I65" s="286" t="s">
        <v>482</v>
      </c>
      <c r="J65" s="285"/>
      <c r="K65" s="285"/>
      <c r="L65" s="186">
        <v>0</v>
      </c>
      <c r="M65" s="100"/>
      <c r="N65" s="100"/>
    </row>
    <row r="66" spans="1:14" s="1" customFormat="1" ht="12.75">
      <c r="A66" s="187" t="s">
        <v>471</v>
      </c>
      <c r="B66" s="180">
        <v>0</v>
      </c>
      <c r="C66" s="289" t="s">
        <v>472</v>
      </c>
      <c r="D66" s="289"/>
      <c r="E66" s="188">
        <v>0</v>
      </c>
      <c r="F66" s="291" t="s">
        <v>474</v>
      </c>
      <c r="G66" s="290"/>
      <c r="H66" s="180">
        <v>22</v>
      </c>
      <c r="I66" s="289"/>
      <c r="J66" s="290"/>
      <c r="K66" s="290"/>
      <c r="L66" s="188"/>
      <c r="M66" s="100"/>
      <c r="N66" s="100"/>
    </row>
    <row r="67" spans="1:14" s="1" customFormat="1" ht="12.75">
      <c r="A67" s="187" t="s">
        <v>472</v>
      </c>
      <c r="B67" s="180">
        <v>22</v>
      </c>
      <c r="C67" s="289"/>
      <c r="D67" s="289"/>
      <c r="E67" s="188"/>
      <c r="F67" s="291"/>
      <c r="G67" s="290"/>
      <c r="H67" s="180"/>
      <c r="I67" s="289"/>
      <c r="J67" s="290"/>
      <c r="K67" s="290"/>
      <c r="L67" s="188"/>
      <c r="M67" s="100"/>
      <c r="N67" s="100"/>
    </row>
    <row r="68" spans="1:14" s="1" customFormat="1" ht="13.5" thickBot="1">
      <c r="A68" s="196"/>
      <c r="B68" s="195"/>
      <c r="C68" s="297"/>
      <c r="D68" s="297"/>
      <c r="E68" s="197"/>
      <c r="F68" s="423"/>
      <c r="G68" s="424"/>
      <c r="H68" s="195"/>
      <c r="I68" s="297"/>
      <c r="J68" s="424"/>
      <c r="K68" s="424"/>
      <c r="L68" s="197"/>
      <c r="M68" s="100"/>
      <c r="N68" s="100"/>
    </row>
    <row r="69" spans="1:14" s="1" customFormat="1" ht="13.5" thickBot="1">
      <c r="A69" s="241" t="s">
        <v>8</v>
      </c>
      <c r="B69" s="242">
        <f>SUM(B65:B68)</f>
        <v>22</v>
      </c>
      <c r="C69" s="283" t="s">
        <v>8</v>
      </c>
      <c r="D69" s="283"/>
      <c r="E69" s="199">
        <f>SUM(E65:E68)</f>
        <v>0</v>
      </c>
      <c r="F69" s="444" t="s">
        <v>8</v>
      </c>
      <c r="G69" s="428"/>
      <c r="H69" s="194">
        <f>SUM(H65:H68)</f>
        <v>44</v>
      </c>
      <c r="I69" s="283" t="s">
        <v>8</v>
      </c>
      <c r="J69" s="428"/>
      <c r="K69" s="428"/>
      <c r="L69" s="199">
        <f>SUM(L65:L68)</f>
        <v>0</v>
      </c>
      <c r="M69" s="100"/>
      <c r="N69" s="100"/>
    </row>
    <row r="70" spans="1:14" s="1" customFormat="1" ht="13.5" thickBot="1">
      <c r="A70" s="243" t="s">
        <v>487</v>
      </c>
      <c r="B70" s="244">
        <f>B69-E69</f>
        <v>22</v>
      </c>
      <c r="C70" s="100"/>
      <c r="D70" s="100"/>
      <c r="E70" s="100"/>
      <c r="F70" s="287" t="s">
        <v>487</v>
      </c>
      <c r="G70" s="288"/>
      <c r="H70" s="245">
        <f>H69-L69</f>
        <v>44</v>
      </c>
      <c r="I70" s="100"/>
      <c r="J70" s="100"/>
      <c r="K70" s="100"/>
      <c r="L70" s="100"/>
      <c r="M70" s="100"/>
      <c r="N70" s="100"/>
    </row>
    <row r="72" spans="1:14" s="1" customFormat="1" ht="13.5" thickBot="1">
      <c r="A72" s="100"/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</row>
    <row r="73" spans="1:16" ht="12.75">
      <c r="A73" s="387" t="s">
        <v>87</v>
      </c>
      <c r="B73" s="389" t="s">
        <v>88</v>
      </c>
      <c r="C73" s="436" t="s">
        <v>478</v>
      </c>
      <c r="D73" s="437"/>
      <c r="E73" s="437"/>
      <c r="F73" s="437"/>
      <c r="G73" s="437"/>
      <c r="H73" s="437"/>
      <c r="I73" s="438"/>
      <c r="J73" s="416" t="s">
        <v>89</v>
      </c>
      <c r="L73" s="432" t="s">
        <v>61</v>
      </c>
      <c r="M73" s="433"/>
      <c r="N73" s="358">
        <v>2003</v>
      </c>
      <c r="O73" s="421">
        <v>2004</v>
      </c>
      <c r="P73"/>
    </row>
    <row r="74" spans="1:16" ht="13.5" thickBot="1">
      <c r="A74" s="388"/>
      <c r="B74" s="390"/>
      <c r="C74" s="419" t="s">
        <v>90</v>
      </c>
      <c r="D74" s="439" t="s">
        <v>91</v>
      </c>
      <c r="E74" s="440"/>
      <c r="F74" s="440"/>
      <c r="G74" s="440"/>
      <c r="H74" s="440"/>
      <c r="I74" s="441"/>
      <c r="J74" s="417"/>
      <c r="L74" s="434"/>
      <c r="M74" s="435"/>
      <c r="N74" s="359"/>
      <c r="O74" s="422"/>
      <c r="P74"/>
    </row>
    <row r="75" spans="1:16" ht="13.5" thickBot="1">
      <c r="A75" s="320"/>
      <c r="B75" s="391"/>
      <c r="C75" s="420"/>
      <c r="D75" s="131">
        <v>1</v>
      </c>
      <c r="E75" s="131">
        <v>2</v>
      </c>
      <c r="F75" s="131">
        <v>3</v>
      </c>
      <c r="G75" s="131">
        <v>4</v>
      </c>
      <c r="H75" s="131">
        <v>5</v>
      </c>
      <c r="I75" s="211">
        <v>6</v>
      </c>
      <c r="J75" s="418"/>
      <c r="L75" s="212" t="s">
        <v>62</v>
      </c>
      <c r="M75" s="213"/>
      <c r="N75" s="201">
        <v>0</v>
      </c>
      <c r="O75" s="202">
        <v>0</v>
      </c>
      <c r="P75"/>
    </row>
    <row r="76" spans="1:16" ht="13.5" thickBot="1">
      <c r="A76" s="206">
        <v>53796</v>
      </c>
      <c r="B76" s="207">
        <v>10020</v>
      </c>
      <c r="C76" s="208">
        <f>SUM(D76:I76)</f>
        <v>1128</v>
      </c>
      <c r="D76" s="209">
        <v>156</v>
      </c>
      <c r="E76" s="209">
        <v>509</v>
      </c>
      <c r="F76" s="209">
        <v>1</v>
      </c>
      <c r="G76" s="209">
        <v>0</v>
      </c>
      <c r="H76" s="209">
        <v>462</v>
      </c>
      <c r="I76" s="238">
        <v>0</v>
      </c>
      <c r="J76" s="205">
        <f>SUM(A76-B76-C76)</f>
        <v>42648</v>
      </c>
      <c r="L76" s="412" t="s">
        <v>63</v>
      </c>
      <c r="M76" s="413"/>
      <c r="N76" s="103">
        <v>0</v>
      </c>
      <c r="O76" s="104">
        <v>0</v>
      </c>
      <c r="P76"/>
    </row>
    <row r="77" spans="1:15" s="1" customFormat="1" ht="13.5" thickBot="1">
      <c r="A77" s="100"/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414" t="s">
        <v>479</v>
      </c>
      <c r="M77" s="415"/>
      <c r="N77" s="203">
        <v>0</v>
      </c>
      <c r="O77" s="204">
        <v>0</v>
      </c>
    </row>
    <row r="78" spans="1:12" s="1" customFormat="1" ht="13.5" thickBot="1">
      <c r="A78" s="101"/>
      <c r="B78" s="102"/>
      <c r="C78" s="102"/>
      <c r="D78" s="102"/>
      <c r="E78" s="2"/>
      <c r="F78" s="7"/>
      <c r="G78" s="7"/>
      <c r="H78" s="101"/>
      <c r="I78" s="102"/>
      <c r="J78" s="102"/>
      <c r="K78" s="102"/>
      <c r="L78" s="2"/>
    </row>
    <row r="79" spans="1:12" s="1" customFormat="1" ht="12.75">
      <c r="A79" s="404" t="s">
        <v>222</v>
      </c>
      <c r="B79" s="406" t="s">
        <v>92</v>
      </c>
      <c r="C79" s="408" t="s">
        <v>93</v>
      </c>
      <c r="D79" s="409"/>
      <c r="E79" s="409"/>
      <c r="F79" s="400"/>
      <c r="G79" s="410" t="s">
        <v>94</v>
      </c>
      <c r="H79" s="392" t="s">
        <v>95</v>
      </c>
      <c r="I79" s="298" t="s">
        <v>224</v>
      </c>
      <c r="J79" s="356"/>
      <c r="K79" s="356"/>
      <c r="L79" s="357"/>
    </row>
    <row r="80" spans="1:12" s="1" customFormat="1" ht="18.75" thickBot="1">
      <c r="A80" s="405"/>
      <c r="B80" s="407"/>
      <c r="C80" s="135" t="s">
        <v>96</v>
      </c>
      <c r="D80" s="136" t="s">
        <v>97</v>
      </c>
      <c r="E80" s="136" t="s">
        <v>98</v>
      </c>
      <c r="F80" s="137" t="s">
        <v>99</v>
      </c>
      <c r="G80" s="411"/>
      <c r="H80" s="393"/>
      <c r="I80" s="226" t="s">
        <v>100</v>
      </c>
      <c r="J80" s="227" t="s">
        <v>97</v>
      </c>
      <c r="K80" s="227" t="s">
        <v>98</v>
      </c>
      <c r="L80" s="228" t="s">
        <v>225</v>
      </c>
    </row>
    <row r="81" spans="1:12" s="1" customFormat="1" ht="12.75">
      <c r="A81" s="138" t="s">
        <v>101</v>
      </c>
      <c r="B81" s="139">
        <v>9382</v>
      </c>
      <c r="C81" s="140" t="s">
        <v>102</v>
      </c>
      <c r="D81" s="141" t="s">
        <v>102</v>
      </c>
      <c r="E81" s="141" t="s">
        <v>102</v>
      </c>
      <c r="F81" s="142" t="s">
        <v>102</v>
      </c>
      <c r="G81" s="143">
        <v>2197</v>
      </c>
      <c r="H81" s="223" t="s">
        <v>102</v>
      </c>
      <c r="I81" s="229" t="s">
        <v>102</v>
      </c>
      <c r="J81" s="230" t="s">
        <v>102</v>
      </c>
      <c r="K81" s="230" t="s">
        <v>102</v>
      </c>
      <c r="L81" s="231" t="s">
        <v>102</v>
      </c>
    </row>
    <row r="82" spans="1:12" s="1" customFormat="1" ht="12.75">
      <c r="A82" s="145" t="s">
        <v>103</v>
      </c>
      <c r="B82" s="146"/>
      <c r="C82" s="147">
        <v>0</v>
      </c>
      <c r="D82" s="148">
        <v>0</v>
      </c>
      <c r="E82" s="148">
        <v>0</v>
      </c>
      <c r="F82" s="149">
        <v>0</v>
      </c>
      <c r="G82" s="150"/>
      <c r="H82" s="224">
        <f>+G82-F82</f>
        <v>0</v>
      </c>
      <c r="I82" s="147">
        <v>0</v>
      </c>
      <c r="J82" s="148">
        <v>0</v>
      </c>
      <c r="K82" s="148">
        <v>0</v>
      </c>
      <c r="L82" s="149">
        <f>+I82+J82-K82</f>
        <v>0</v>
      </c>
    </row>
    <row r="83" spans="1:12" s="1" customFormat="1" ht="12.75">
      <c r="A83" s="145" t="s">
        <v>104</v>
      </c>
      <c r="B83" s="146"/>
      <c r="C83" s="147">
        <v>0</v>
      </c>
      <c r="D83" s="148">
        <v>22</v>
      </c>
      <c r="E83" s="148">
        <v>0</v>
      </c>
      <c r="F83" s="149">
        <v>22</v>
      </c>
      <c r="G83" s="150"/>
      <c r="H83" s="224">
        <f>+G83-F83</f>
        <v>-22</v>
      </c>
      <c r="I83" s="147">
        <v>22</v>
      </c>
      <c r="J83" s="148">
        <v>22</v>
      </c>
      <c r="K83" s="148">
        <v>0</v>
      </c>
      <c r="L83" s="149">
        <f>+I83+J83-K83</f>
        <v>44</v>
      </c>
    </row>
    <row r="84" spans="1:12" s="1" customFormat="1" ht="12.75">
      <c r="A84" s="145" t="s">
        <v>223</v>
      </c>
      <c r="B84" s="146"/>
      <c r="C84" s="147">
        <v>9</v>
      </c>
      <c r="D84" s="148">
        <v>667</v>
      </c>
      <c r="E84" s="148">
        <v>302</v>
      </c>
      <c r="F84" s="149">
        <v>374</v>
      </c>
      <c r="G84" s="150"/>
      <c r="H84" s="224">
        <f>+G84-F84</f>
        <v>-374</v>
      </c>
      <c r="I84" s="232">
        <v>374</v>
      </c>
      <c r="J84" s="153">
        <v>1128</v>
      </c>
      <c r="K84" s="153">
        <v>1498</v>
      </c>
      <c r="L84" s="149">
        <f>+I84+J84-K84</f>
        <v>4</v>
      </c>
    </row>
    <row r="85" spans="1:12" s="1" customFormat="1" ht="12.75">
      <c r="A85" s="145" t="s">
        <v>105</v>
      </c>
      <c r="B85" s="146">
        <v>9382</v>
      </c>
      <c r="C85" s="171" t="s">
        <v>102</v>
      </c>
      <c r="D85" s="141" t="s">
        <v>102</v>
      </c>
      <c r="E85" s="172" t="s">
        <v>102</v>
      </c>
      <c r="F85" s="173" t="s">
        <v>102</v>
      </c>
      <c r="G85" s="150">
        <v>2197</v>
      </c>
      <c r="H85" s="171" t="s">
        <v>102</v>
      </c>
      <c r="I85" s="140" t="s">
        <v>102</v>
      </c>
      <c r="J85" s="141" t="s">
        <v>102</v>
      </c>
      <c r="K85" s="141" t="s">
        <v>102</v>
      </c>
      <c r="L85" s="233">
        <v>0</v>
      </c>
    </row>
    <row r="86" spans="1:12" s="1" customFormat="1" ht="13.5" thickBot="1">
      <c r="A86" s="154" t="s">
        <v>106</v>
      </c>
      <c r="B86" s="155">
        <v>884</v>
      </c>
      <c r="C86" s="156">
        <v>884</v>
      </c>
      <c r="D86" s="157">
        <v>296</v>
      </c>
      <c r="E86" s="157">
        <v>817</v>
      </c>
      <c r="F86" s="158">
        <v>363</v>
      </c>
      <c r="G86" s="159">
        <v>361</v>
      </c>
      <c r="H86" s="225">
        <f>+G86-F86</f>
        <v>-2</v>
      </c>
      <c r="I86" s="156">
        <v>363</v>
      </c>
      <c r="J86" s="157">
        <v>300</v>
      </c>
      <c r="K86" s="157">
        <v>446</v>
      </c>
      <c r="L86" s="158">
        <f>+I86+J86-K86</f>
        <v>217</v>
      </c>
    </row>
    <row r="87" spans="1:12" s="1" customFormat="1" ht="12.75">
      <c r="A87" s="101"/>
      <c r="B87" s="102"/>
      <c r="C87" s="102"/>
      <c r="D87" s="102"/>
      <c r="E87" s="2"/>
      <c r="F87" s="7"/>
      <c r="G87" s="7"/>
      <c r="H87" s="101"/>
      <c r="I87" s="102"/>
      <c r="J87" s="102"/>
      <c r="K87" s="102"/>
      <c r="L87" s="2"/>
    </row>
    <row r="88" spans="1:12" s="1" customFormat="1" ht="12.75">
      <c r="A88" s="101"/>
      <c r="B88" s="102"/>
      <c r="C88" s="102"/>
      <c r="D88" s="102"/>
      <c r="E88" s="2"/>
      <c r="F88" s="7"/>
      <c r="G88" s="7"/>
      <c r="H88" s="101"/>
      <c r="I88" s="102"/>
      <c r="J88" s="102"/>
      <c r="K88" s="102"/>
      <c r="L88" s="2"/>
    </row>
    <row r="89" ht="13.5" thickBot="1"/>
    <row r="90" spans="1:12" ht="12.75">
      <c r="A90" s="401" t="s">
        <v>107</v>
      </c>
      <c r="B90" s="341" t="s">
        <v>8</v>
      </c>
      <c r="C90" s="341" t="s">
        <v>108</v>
      </c>
      <c r="D90" s="383"/>
      <c r="E90" s="383"/>
      <c r="F90" s="383"/>
      <c r="G90" s="383"/>
      <c r="H90" s="384"/>
      <c r="I90" s="105"/>
      <c r="J90" s="374" t="s">
        <v>64</v>
      </c>
      <c r="K90" s="319"/>
      <c r="L90" s="375"/>
    </row>
    <row r="91" spans="1:12" ht="13.5" thickBot="1">
      <c r="A91" s="402"/>
      <c r="B91" s="403"/>
      <c r="C91" s="161" t="s">
        <v>109</v>
      </c>
      <c r="D91" s="162" t="s">
        <v>110</v>
      </c>
      <c r="E91" s="162" t="s">
        <v>111</v>
      </c>
      <c r="F91" s="162" t="s">
        <v>112</v>
      </c>
      <c r="G91" s="163" t="s">
        <v>113</v>
      </c>
      <c r="H91" s="164" t="s">
        <v>90</v>
      </c>
      <c r="I91" s="105"/>
      <c r="J91" s="106"/>
      <c r="K91" s="107" t="s">
        <v>65</v>
      </c>
      <c r="L91" s="108" t="s">
        <v>66</v>
      </c>
    </row>
    <row r="92" spans="1:12" ht="12.75">
      <c r="A92" s="165" t="s">
        <v>114</v>
      </c>
      <c r="B92" s="146">
        <v>0</v>
      </c>
      <c r="C92" s="148"/>
      <c r="D92" s="148"/>
      <c r="E92" s="148"/>
      <c r="F92" s="148"/>
      <c r="G92" s="146"/>
      <c r="H92" s="149">
        <f>SUM(C92:G92)</f>
        <v>0</v>
      </c>
      <c r="I92" s="105"/>
      <c r="J92" s="109">
        <v>2004</v>
      </c>
      <c r="K92" s="110">
        <f>'[1]DD M.Curierových'!$L$26</f>
        <v>14800</v>
      </c>
      <c r="L92" s="111">
        <f>+G27</f>
        <v>14800</v>
      </c>
    </row>
    <row r="93" spans="1:12" ht="13.5" thickBot="1">
      <c r="A93" s="166" t="s">
        <v>115</v>
      </c>
      <c r="B93" s="155">
        <v>0</v>
      </c>
      <c r="C93" s="157"/>
      <c r="D93" s="157"/>
      <c r="E93" s="157"/>
      <c r="F93" s="157"/>
      <c r="G93" s="155"/>
      <c r="H93" s="158">
        <f>SUM(C93:G93)</f>
        <v>0</v>
      </c>
      <c r="I93" s="105"/>
      <c r="J93" s="112">
        <v>2005</v>
      </c>
      <c r="K93" s="113">
        <f>+L27</f>
        <v>14982</v>
      </c>
      <c r="L93" s="114"/>
    </row>
    <row r="94" ht="12.75" customHeight="1"/>
    <row r="95" ht="13.5" thickBot="1"/>
    <row r="96" spans="1:10" ht="21" customHeight="1">
      <c r="A96" s="376" t="s">
        <v>67</v>
      </c>
      <c r="B96" s="378" t="s">
        <v>68</v>
      </c>
      <c r="C96" s="379"/>
      <c r="D96" s="380"/>
      <c r="E96" s="378" t="s">
        <v>69</v>
      </c>
      <c r="F96" s="379"/>
      <c r="G96" s="381"/>
      <c r="H96" s="382" t="s">
        <v>70</v>
      </c>
      <c r="I96" s="379"/>
      <c r="J96" s="381"/>
    </row>
    <row r="97" spans="1:10" ht="12.75">
      <c r="A97" s="377"/>
      <c r="B97" s="115">
        <v>2003</v>
      </c>
      <c r="C97" s="115">
        <v>2004</v>
      </c>
      <c r="D97" s="115" t="s">
        <v>71</v>
      </c>
      <c r="E97" s="115">
        <v>2003</v>
      </c>
      <c r="F97" s="115">
        <v>2004</v>
      </c>
      <c r="G97" s="116" t="s">
        <v>71</v>
      </c>
      <c r="H97" s="117">
        <v>2003</v>
      </c>
      <c r="I97" s="115">
        <v>2004</v>
      </c>
      <c r="J97" s="116" t="s">
        <v>71</v>
      </c>
    </row>
    <row r="98" spans="1:10" ht="18.75">
      <c r="A98" s="118" t="s">
        <v>72</v>
      </c>
      <c r="B98" s="119">
        <f>'[1]DD M.Curierových'!$C$88</f>
        <v>4</v>
      </c>
      <c r="C98" s="119">
        <v>5</v>
      </c>
      <c r="D98" s="119">
        <f>+C98-B98</f>
        <v>1</v>
      </c>
      <c r="E98" s="119">
        <f>'[1]DD M.Curierových'!$F$88</f>
        <v>4</v>
      </c>
      <c r="F98" s="119">
        <v>5</v>
      </c>
      <c r="G98" s="120">
        <f>+F98-E98</f>
        <v>1</v>
      </c>
      <c r="H98" s="121">
        <f>'[1]DD M.Curierových'!$I$88</f>
        <v>26008</v>
      </c>
      <c r="I98" s="122">
        <v>16005</v>
      </c>
      <c r="J98" s="123">
        <f>+I98-H98</f>
        <v>-10003</v>
      </c>
    </row>
    <row r="99" spans="1:10" ht="12.75">
      <c r="A99" s="118" t="s">
        <v>141</v>
      </c>
      <c r="B99" s="119">
        <f>'[1]DD M.Curierových'!$C$89</f>
        <v>18.5</v>
      </c>
      <c r="C99" s="119">
        <v>14</v>
      </c>
      <c r="D99" s="119">
        <f aca="true" t="shared" si="12" ref="D99:D108">+C99-B99</f>
        <v>-4.5</v>
      </c>
      <c r="E99" s="119">
        <f>'[1]DD M.Curierových'!$F$89</f>
        <v>18.5</v>
      </c>
      <c r="F99" s="119">
        <v>14</v>
      </c>
      <c r="G99" s="120">
        <f aca="true" t="shared" si="13" ref="G99:G108">+F99-E99</f>
        <v>-4.5</v>
      </c>
      <c r="H99" s="121">
        <f>'[1]DD M.Curierových'!$I$89</f>
        <v>13724</v>
      </c>
      <c r="I99" s="124">
        <v>16085</v>
      </c>
      <c r="J99" s="123">
        <f aca="true" t="shared" si="14" ref="J99:J108">+I99-H99</f>
        <v>2361</v>
      </c>
    </row>
    <row r="100" spans="1:10" ht="12.75">
      <c r="A100" s="118" t="s">
        <v>74</v>
      </c>
      <c r="B100" s="119">
        <f>'[1]DD M.Curierových'!$C$90</f>
        <v>0</v>
      </c>
      <c r="C100" s="119">
        <v>0</v>
      </c>
      <c r="D100" s="119">
        <f t="shared" si="12"/>
        <v>0</v>
      </c>
      <c r="E100" s="119">
        <f>'[1]DD M.Curierových'!$F$90</f>
        <v>0</v>
      </c>
      <c r="F100" s="119">
        <v>0</v>
      </c>
      <c r="G100" s="120">
        <f t="shared" si="13"/>
        <v>0</v>
      </c>
      <c r="H100" s="121">
        <f>'[1]DD M.Curierových'!$I$90</f>
        <v>0</v>
      </c>
      <c r="I100" s="124">
        <v>0</v>
      </c>
      <c r="J100" s="123">
        <f t="shared" si="14"/>
        <v>0</v>
      </c>
    </row>
    <row r="101" spans="1:10" ht="12.75">
      <c r="A101" s="118" t="s">
        <v>75</v>
      </c>
      <c r="B101" s="119">
        <f>'[1]DD M.Curierových'!$C$91</f>
        <v>40.5</v>
      </c>
      <c r="C101" s="119">
        <v>0</v>
      </c>
      <c r="D101" s="119">
        <f t="shared" si="12"/>
        <v>-40.5</v>
      </c>
      <c r="E101" s="119">
        <f>'[1]DD M.Curierových'!$F$91</f>
        <v>40.5</v>
      </c>
      <c r="F101" s="119">
        <v>0</v>
      </c>
      <c r="G101" s="120">
        <f t="shared" si="13"/>
        <v>-40.5</v>
      </c>
      <c r="H101" s="121">
        <f>'[1]DD M.Curierových'!$I$91</f>
        <v>11736</v>
      </c>
      <c r="I101" s="124">
        <v>0</v>
      </c>
      <c r="J101" s="123">
        <f t="shared" si="14"/>
        <v>-11736</v>
      </c>
    </row>
    <row r="102" spans="1:10" ht="12.75">
      <c r="A102" s="118" t="s">
        <v>142</v>
      </c>
      <c r="B102" s="119"/>
      <c r="C102" s="119">
        <v>0</v>
      </c>
      <c r="D102" s="119">
        <f t="shared" si="12"/>
        <v>0</v>
      </c>
      <c r="E102" s="119"/>
      <c r="F102" s="119">
        <v>0</v>
      </c>
      <c r="G102" s="120">
        <f t="shared" si="13"/>
        <v>0</v>
      </c>
      <c r="H102" s="121"/>
      <c r="I102" s="124">
        <v>0</v>
      </c>
      <c r="J102" s="123">
        <f t="shared" si="14"/>
        <v>0</v>
      </c>
    </row>
    <row r="103" spans="1:10" ht="12.75">
      <c r="A103" s="118" t="s">
        <v>77</v>
      </c>
      <c r="B103" s="119"/>
      <c r="C103" s="119">
        <v>0</v>
      </c>
      <c r="D103" s="119">
        <f t="shared" si="12"/>
        <v>0</v>
      </c>
      <c r="E103" s="119"/>
      <c r="F103" s="119">
        <v>0</v>
      </c>
      <c r="G103" s="120">
        <f t="shared" si="13"/>
        <v>0</v>
      </c>
      <c r="H103" s="121"/>
      <c r="I103" s="124">
        <v>0</v>
      </c>
      <c r="J103" s="123">
        <f t="shared" si="14"/>
        <v>0</v>
      </c>
    </row>
    <row r="104" spans="1:10" ht="12.75">
      <c r="A104" s="118" t="s">
        <v>78</v>
      </c>
      <c r="B104" s="119"/>
      <c r="C104" s="119">
        <v>0.68</v>
      </c>
      <c r="D104" s="119">
        <f t="shared" si="12"/>
        <v>0.68</v>
      </c>
      <c r="E104" s="119"/>
      <c r="F104" s="119">
        <v>0.68</v>
      </c>
      <c r="G104" s="120">
        <f t="shared" si="13"/>
        <v>0.68</v>
      </c>
      <c r="H104" s="121"/>
      <c r="I104" s="124">
        <v>5611</v>
      </c>
      <c r="J104" s="123">
        <f t="shared" si="14"/>
        <v>5611</v>
      </c>
    </row>
    <row r="105" spans="1:10" ht="12.75">
      <c r="A105" s="118" t="s">
        <v>79</v>
      </c>
      <c r="B105" s="119">
        <f>'[1]DD M.Curierových'!$C$92</f>
        <v>0</v>
      </c>
      <c r="C105" s="119">
        <v>47.21</v>
      </c>
      <c r="D105" s="119">
        <f t="shared" si="12"/>
        <v>47.21</v>
      </c>
      <c r="E105" s="119">
        <f>'[1]DD M.Curierových'!$F$92</f>
        <v>0</v>
      </c>
      <c r="F105" s="119">
        <v>47.21</v>
      </c>
      <c r="G105" s="120">
        <f t="shared" si="13"/>
        <v>47.21</v>
      </c>
      <c r="H105" s="121">
        <f>'[1]DD M.Curierových'!$I$92</f>
        <v>0</v>
      </c>
      <c r="I105" s="124">
        <v>11990</v>
      </c>
      <c r="J105" s="123">
        <f t="shared" si="14"/>
        <v>11990</v>
      </c>
    </row>
    <row r="106" spans="1:10" ht="12.75">
      <c r="A106" s="118" t="s">
        <v>80</v>
      </c>
      <c r="B106" s="119">
        <f>'[1]DD M.Curierových'!$C$93</f>
        <v>0</v>
      </c>
      <c r="C106" s="119">
        <v>2</v>
      </c>
      <c r="D106" s="119">
        <f t="shared" si="12"/>
        <v>2</v>
      </c>
      <c r="E106" s="119">
        <f>'[1]DD M.Curierových'!$F$93</f>
        <v>0</v>
      </c>
      <c r="F106" s="119">
        <v>2</v>
      </c>
      <c r="G106" s="120">
        <f t="shared" si="13"/>
        <v>2</v>
      </c>
      <c r="H106" s="121">
        <f>'[1]DD M.Curierových'!$I$93</f>
        <v>0</v>
      </c>
      <c r="I106" s="124">
        <v>12760</v>
      </c>
      <c r="J106" s="123">
        <f t="shared" si="14"/>
        <v>12760</v>
      </c>
    </row>
    <row r="107" spans="1:10" ht="12.75">
      <c r="A107" s="118" t="s">
        <v>81</v>
      </c>
      <c r="B107" s="119">
        <f>'[1]DD M.Curierových'!$C$94</f>
        <v>32.9</v>
      </c>
      <c r="C107" s="119">
        <v>34.62</v>
      </c>
      <c r="D107" s="119">
        <f t="shared" si="12"/>
        <v>1.7199999999999989</v>
      </c>
      <c r="E107" s="119">
        <f>'[1]DD M.Curierových'!$F$94</f>
        <v>32.9</v>
      </c>
      <c r="F107" s="119">
        <v>34.62</v>
      </c>
      <c r="G107" s="120">
        <f t="shared" si="13"/>
        <v>1.7199999999999989</v>
      </c>
      <c r="H107" s="121">
        <f>'[1]DD M.Curierových'!$I$94</f>
        <v>11488</v>
      </c>
      <c r="I107" s="124">
        <v>7810</v>
      </c>
      <c r="J107" s="123">
        <f t="shared" si="14"/>
        <v>-3678</v>
      </c>
    </row>
    <row r="108" spans="1:10" ht="13.5" thickBot="1">
      <c r="A108" s="125" t="s">
        <v>8</v>
      </c>
      <c r="B108" s="126">
        <f>'[1]DD M.Curierových'!$C$95</f>
        <v>95.9</v>
      </c>
      <c r="C108" s="126">
        <v>103.51</v>
      </c>
      <c r="D108" s="126">
        <f t="shared" si="12"/>
        <v>7.609999999999999</v>
      </c>
      <c r="E108" s="126">
        <f>'[1]DD M.Curierových'!$F$95</f>
        <v>95.9</v>
      </c>
      <c r="F108" s="126">
        <v>103.51</v>
      </c>
      <c r="G108" s="127">
        <f t="shared" si="13"/>
        <v>7.609999999999999</v>
      </c>
      <c r="H108" s="128">
        <f>'[1]DD M.Curierových'!$I$95</f>
        <v>12630</v>
      </c>
      <c r="I108" s="129">
        <v>12084</v>
      </c>
      <c r="J108" s="130">
        <f t="shared" si="14"/>
        <v>-546</v>
      </c>
    </row>
    <row r="109" ht="13.5" thickBot="1"/>
    <row r="110" spans="1:16" ht="12.75">
      <c r="A110" s="394" t="s">
        <v>82</v>
      </c>
      <c r="B110" s="395"/>
      <c r="C110" s="396"/>
      <c r="D110" s="105"/>
      <c r="E110" s="394" t="s">
        <v>83</v>
      </c>
      <c r="F110" s="395"/>
      <c r="G110" s="396"/>
      <c r="H110"/>
      <c r="I110"/>
      <c r="J110"/>
      <c r="K110"/>
      <c r="L110"/>
      <c r="M110"/>
      <c r="N110"/>
      <c r="O110"/>
      <c r="P110"/>
    </row>
    <row r="111" spans="1:16" ht="13.5" thickBot="1">
      <c r="A111" s="106" t="s">
        <v>84</v>
      </c>
      <c r="B111" s="107" t="s">
        <v>85</v>
      </c>
      <c r="C111" s="108" t="s">
        <v>66</v>
      </c>
      <c r="D111" s="105"/>
      <c r="E111" s="106"/>
      <c r="F111" s="397" t="s">
        <v>86</v>
      </c>
      <c r="G111" s="398"/>
      <c r="H111"/>
      <c r="I111"/>
      <c r="J111"/>
      <c r="K111"/>
      <c r="L111"/>
      <c r="M111"/>
      <c r="N111"/>
      <c r="O111"/>
      <c r="P111"/>
    </row>
    <row r="112" spans="1:16" ht="12.75">
      <c r="A112" s="109">
        <v>2004</v>
      </c>
      <c r="B112" s="110">
        <v>98</v>
      </c>
      <c r="C112" s="111">
        <v>98</v>
      </c>
      <c r="D112" s="105"/>
      <c r="E112" s="109">
        <v>2004</v>
      </c>
      <c r="F112" s="399">
        <v>193</v>
      </c>
      <c r="G112" s="400"/>
      <c r="H112"/>
      <c r="I112"/>
      <c r="J112"/>
      <c r="K112"/>
      <c r="L112"/>
      <c r="M112"/>
      <c r="N112"/>
      <c r="O112"/>
      <c r="P112"/>
    </row>
    <row r="113" spans="1:16" ht="13.5" thickBot="1">
      <c r="A113" s="112">
        <v>2005</v>
      </c>
      <c r="B113" s="113">
        <v>98</v>
      </c>
      <c r="C113" s="168" t="s">
        <v>221</v>
      </c>
      <c r="D113" s="105"/>
      <c r="E113" s="112">
        <v>2005</v>
      </c>
      <c r="F113" s="385">
        <v>193</v>
      </c>
      <c r="G113" s="386"/>
      <c r="H113"/>
      <c r="I113"/>
      <c r="J113"/>
      <c r="K113"/>
      <c r="L113"/>
      <c r="M113"/>
      <c r="N113"/>
      <c r="O113"/>
      <c r="P113"/>
    </row>
  </sheetData>
  <mergeCells count="123">
    <mergeCell ref="N73:N74"/>
    <mergeCell ref="O73:O74"/>
    <mergeCell ref="L76:M76"/>
    <mergeCell ref="L77:M77"/>
    <mergeCell ref="A73:A75"/>
    <mergeCell ref="B73:B75"/>
    <mergeCell ref="C73:I73"/>
    <mergeCell ref="C74:C75"/>
    <mergeCell ref="D74:I74"/>
    <mergeCell ref="J73:J75"/>
    <mergeCell ref="L73:M74"/>
    <mergeCell ref="C69:D69"/>
    <mergeCell ref="F69:G69"/>
    <mergeCell ref="I69:K69"/>
    <mergeCell ref="F70:G70"/>
    <mergeCell ref="C67:D67"/>
    <mergeCell ref="F67:G67"/>
    <mergeCell ref="I67:K67"/>
    <mergeCell ref="C68:D68"/>
    <mergeCell ref="F68:G68"/>
    <mergeCell ref="I68:K68"/>
    <mergeCell ref="C65:D65"/>
    <mergeCell ref="F65:G65"/>
    <mergeCell ref="I65:K65"/>
    <mergeCell ref="C66:D66"/>
    <mergeCell ref="F66:G66"/>
    <mergeCell ref="I66:K66"/>
    <mergeCell ref="A63:E63"/>
    <mergeCell ref="F63:L63"/>
    <mergeCell ref="C64:D64"/>
    <mergeCell ref="F64:G64"/>
    <mergeCell ref="I64:K64"/>
    <mergeCell ref="F113:G113"/>
    <mergeCell ref="H79:H80"/>
    <mergeCell ref="A110:C110"/>
    <mergeCell ref="E110:G110"/>
    <mergeCell ref="F111:G111"/>
    <mergeCell ref="F112:G112"/>
    <mergeCell ref="A90:A91"/>
    <mergeCell ref="B90:B91"/>
    <mergeCell ref="C90:H90"/>
    <mergeCell ref="A79:A80"/>
    <mergeCell ref="J90:L90"/>
    <mergeCell ref="A96:A97"/>
    <mergeCell ref="B96:D96"/>
    <mergeCell ref="E96:G96"/>
    <mergeCell ref="H96:J96"/>
    <mergeCell ref="I79:L79"/>
    <mergeCell ref="A59:B59"/>
    <mergeCell ref="D59:F59"/>
    <mergeCell ref="H59:K59"/>
    <mergeCell ref="A60:B60"/>
    <mergeCell ref="D60:F60"/>
    <mergeCell ref="H60:K60"/>
    <mergeCell ref="B79:B80"/>
    <mergeCell ref="C79:F79"/>
    <mergeCell ref="G79:G80"/>
    <mergeCell ref="A57:B57"/>
    <mergeCell ref="D57:F57"/>
    <mergeCell ref="H57:K57"/>
    <mergeCell ref="A58:B58"/>
    <mergeCell ref="D58:F58"/>
    <mergeCell ref="H58:K58"/>
    <mergeCell ref="A55:B55"/>
    <mergeCell ref="D55:F55"/>
    <mergeCell ref="H55:K55"/>
    <mergeCell ref="A56:B56"/>
    <mergeCell ref="D56:F56"/>
    <mergeCell ref="H56:K56"/>
    <mergeCell ref="A53:B53"/>
    <mergeCell ref="D53:F53"/>
    <mergeCell ref="H53:K53"/>
    <mergeCell ref="A54:B54"/>
    <mergeCell ref="D54:F54"/>
    <mergeCell ref="H54:K54"/>
    <mergeCell ref="L50:L51"/>
    <mergeCell ref="A52:B52"/>
    <mergeCell ref="D52:F52"/>
    <mergeCell ref="H52:K52"/>
    <mergeCell ref="A48:B48"/>
    <mergeCell ref="D48:F48"/>
    <mergeCell ref="H48:K48"/>
    <mergeCell ref="A50:B51"/>
    <mergeCell ref="C50:C51"/>
    <mergeCell ref="D50:F51"/>
    <mergeCell ref="G50:G51"/>
    <mergeCell ref="H50:K51"/>
    <mergeCell ref="A46:B46"/>
    <mergeCell ref="D46:F46"/>
    <mergeCell ref="H46:K46"/>
    <mergeCell ref="A47:B47"/>
    <mergeCell ref="D47:F47"/>
    <mergeCell ref="H47:K47"/>
    <mergeCell ref="A44:B44"/>
    <mergeCell ref="D44:F44"/>
    <mergeCell ref="H44:K44"/>
    <mergeCell ref="A45:B45"/>
    <mergeCell ref="D45:F45"/>
    <mergeCell ref="H45:K45"/>
    <mergeCell ref="A42:B42"/>
    <mergeCell ref="D42:F42"/>
    <mergeCell ref="H42:K42"/>
    <mergeCell ref="A43:B43"/>
    <mergeCell ref="D43:F43"/>
    <mergeCell ref="H43:K43"/>
    <mergeCell ref="H39:K40"/>
    <mergeCell ref="L39:L40"/>
    <mergeCell ref="A41:B41"/>
    <mergeCell ref="D41:F41"/>
    <mergeCell ref="H41:K41"/>
    <mergeCell ref="A39:B40"/>
    <mergeCell ref="C39:C40"/>
    <mergeCell ref="D39:F40"/>
    <mergeCell ref="G39:G40"/>
    <mergeCell ref="B36:D36"/>
    <mergeCell ref="E36:G36"/>
    <mergeCell ref="J36:L36"/>
    <mergeCell ref="B37:D37"/>
    <mergeCell ref="E37:G37"/>
    <mergeCell ref="A3:A6"/>
    <mergeCell ref="B3:N3"/>
    <mergeCell ref="H4:I4"/>
    <mergeCell ref="M4:N4"/>
  </mergeCells>
  <printOptions/>
  <pageMargins left="0.15748031496062992" right="0.15748031496062992" top="0.5905511811023623" bottom="0.15748031496062992" header="0.35433070866141736" footer="0.15748031496062992"/>
  <pageSetup fitToHeight="0" horizontalDpi="600" verticalDpi="600" orientation="portrait" paperSize="9" scale="64" r:id="rId1"/>
  <headerFooter alignWithMargins="0">
    <oddFooter>&amp;C&amp;P</oddFooter>
  </headerFooter>
  <rowBreaks count="1" manualBreakCount="1"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Trideus</dc:creator>
  <cp:keywords/>
  <dc:description/>
  <cp:lastModifiedBy>schallnerova</cp:lastModifiedBy>
  <cp:lastPrinted>2005-05-06T07:20:10Z</cp:lastPrinted>
  <dcterms:created xsi:type="dcterms:W3CDTF">2004-02-26T11:39:43Z</dcterms:created>
  <dcterms:modified xsi:type="dcterms:W3CDTF">2005-05-06T07:50:48Z</dcterms:modified>
  <cp:category/>
  <cp:version/>
  <cp:contentType/>
  <cp:contentStatus/>
</cp:coreProperties>
</file>