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RK-15-2005-51, př.2" sheetId="1" r:id="rId1"/>
    <sheet name="RK-15-2005-51, př.3" sheetId="2" r:id="rId2"/>
    <sheet name="RK-15-2005-51, př.4" sheetId="3" r:id="rId3"/>
  </sheets>
  <definedNames>
    <definedName name="_xlnm.Print_Area" localSheetId="2">'RK-15-2005-51, př.4'!$A$1:$F$104</definedName>
  </definedNames>
  <calcPr fullCalcOnLoad="1"/>
</workbook>
</file>

<file path=xl/sharedStrings.xml><?xml version="1.0" encoding="utf-8"?>
<sst xmlns="http://schemas.openxmlformats.org/spreadsheetml/2006/main" count="356" uniqueCount="75">
  <si>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</si>
  <si>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</si>
  <si>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</si>
  <si>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</si>
  <si>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</si>
  <si>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</si>
  <si>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</si>
  <si>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</si>
  <si>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</si>
  <si>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</si>
  <si>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</si>
  <si>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</si>
  <si>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</si>
  <si>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</si>
  <si>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</si>
  <si>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</si>
  <si>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</si>
  <si>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v Kč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</si>
  <si>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</si>
  <si>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</si>
  <si>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</si>
  <si>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</si>
  <si>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</si>
  <si>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</si>
  <si>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</si>
  <si>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</si>
  <si>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</si>
  <si>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</si>
  <si>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</si>
  <si>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</si>
  <si>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</si>
  <si>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</si>
  <si>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</si>
  <si>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</si>
  <si>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</si>
  <si>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</si>
  <si>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</si>
  <si>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</si>
  <si>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</si>
  <si>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</si>
  <si>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</si>
  <si>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</si>
  <si>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</si>
  <si>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</si>
  <si>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</si>
  <si>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Mor.</t>
  </si>
  <si>
    <t>2310 - Příjmy z prodeje krátkodobého a drobného dlouhodobého majetku</t>
  </si>
  <si>
    <t>z toho: Nemocnice Třebíč</t>
  </si>
  <si>
    <t>2. Fáze - rozdělení položky 5901- Nespecifikovaná rezerva na položku 6351 - Investiční dotace a 5331 - Neinvestiční dotace</t>
  </si>
  <si>
    <t>UZ 00051</t>
  </si>
  <si>
    <t>UZ 00052</t>
  </si>
  <si>
    <t xml:space="preserve">UZ 00051 </t>
  </si>
  <si>
    <t>UZ 000512</t>
  </si>
  <si>
    <t>I. Rozpočtová změna - příjmy</t>
  </si>
  <si>
    <t>1. Položka 2132 - příjmy z pronájmu ostatních nemovitostí</t>
  </si>
  <si>
    <t>ÚZ 00000</t>
  </si>
  <si>
    <t>2. Položka 2132 - příjmy z pronájmu ostatních nemovitostí</t>
  </si>
  <si>
    <t>3. Položka 2133 - příjmy z pronájmu movitých věcí</t>
  </si>
  <si>
    <t>4. Položka 2132 - příjmy z pronájmu ostatních nemovitostí</t>
  </si>
  <si>
    <t>5. Položka 2133 - příjmy z pronájmu movitých věcí</t>
  </si>
  <si>
    <t>UZ 00055</t>
  </si>
  <si>
    <t>3113- Příjmy z prodeje ostatního hmotného dlouhodobého majetku</t>
  </si>
  <si>
    <t>6. Příjmy z prodeje majetku - položky 2310 a 3113</t>
  </si>
  <si>
    <t>Počet stran: 2</t>
  </si>
  <si>
    <t>II. Rozpočtová změna - výdaje</t>
  </si>
  <si>
    <t>2. Položka 5331- Neinvestiční příspěvky zřízeným příspěvkovým organizacím</t>
  </si>
  <si>
    <t>1. Položka 5901 - Nespecifikované rezervy</t>
  </si>
  <si>
    <t>Účelový znak</t>
  </si>
  <si>
    <t>Rozpočet výdajů celkem</t>
  </si>
  <si>
    <t>výdajů po</t>
  </si>
  <si>
    <t>3. Položka 6351- Investiční dotace zřízeným příspěvkovým organizacím</t>
  </si>
  <si>
    <t>I. Rozpis majetku odebraného ze správy dle usnesení zastupitelstva 0160/02/2005/ZK ze dne 29.3.2005</t>
  </si>
  <si>
    <t>RK-15-2005-51, př. 4</t>
  </si>
  <si>
    <t>RK-15-2005-51, př. 3</t>
  </si>
  <si>
    <t>RK-15-2005-51,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</si>
</sst>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52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6" fillId="3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164" fontId="1" fillId="0" borderId="6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5" xfId="0" applyNumberFormat="1" applyFont="1" applyFill="1" applyBorder="1" applyAlignment="1">
      <alignment/>
    </xf>
    <xf numFmtId="164" fontId="6" fillId="3" borderId="56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2" xfId="0" applyFont="1" applyBorder="1" applyAlignment="1">
      <alignment/>
    </xf>
    <xf numFmtId="165" fontId="3" fillId="3" borderId="56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51" xfId="0" applyFont="1" applyBorder="1" applyAlignment="1">
      <alignment/>
    </xf>
    <xf numFmtId="0" fontId="3" fillId="3" borderId="56" xfId="0" applyFont="1" applyFill="1" applyBorder="1" applyAlignment="1">
      <alignment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3" fillId="3" borderId="5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3" borderId="59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3" fillId="3" borderId="24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7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4" fontId="3" fillId="3" borderId="63" xfId="0" applyNumberFormat="1" applyFont="1" applyFill="1" applyBorder="1" applyAlignment="1">
      <alignment horizontal="center" vertical="center" wrapText="1"/>
    </xf>
    <xf numFmtId="4" fontId="3" fillId="3" borderId="64" xfId="0" applyNumberFormat="1" applyFont="1" applyFill="1" applyBorder="1" applyAlignment="1">
      <alignment horizontal="center" vertical="center" wrapText="1"/>
    </xf>
    <xf numFmtId="4" fontId="3" fillId="3" borderId="65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" fillId="0" borderId="47" xfId="0" applyFont="1" applyBorder="1" applyAlignment="1">
      <alignment vertical="center"/>
    </xf>
    <xf numFmtId="0" fontId="3" fillId="3" borderId="61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1" sqref="G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1.75390625" style="2" bestFit="1" customWidth="1"/>
    <col min="4" max="4" width="10.875" style="2" bestFit="1" customWidth="1"/>
    <col min="5" max="5" width="11.625" style="2" customWidth="1"/>
    <col min="6" max="7" width="11.75390625" style="2" bestFit="1" customWidth="1"/>
    <col min="8" max="8" width="10.875" style="2" bestFit="1" customWidth="1"/>
    <col min="9" max="9" width="11.375" style="2" bestFit="1" customWidth="1"/>
    <col min="10" max="10" width="12.00390625" style="2" customWidth="1"/>
    <col min="11" max="12" width="9.125" style="2" customWidth="1"/>
  </cols>
  <sheetData>
    <row r="1" ht="12.75">
      <c r="G1" s="3" t="s">
        <v>74</v>
      </c>
    </row>
    <row r="2" ht="12.75">
      <c r="G2" s="4" t="s">
        <v>0</v>
      </c>
    </row>
    <row r="3" spans="1:7" ht="17.25" customHeight="1" thickBot="1">
      <c r="A3" s="5" t="s">
        <v>71</v>
      </c>
      <c r="B3" s="6"/>
      <c r="C3" s="6"/>
      <c r="D3" s="7"/>
      <c r="E3" s="7"/>
      <c r="F3" s="7"/>
      <c r="G3" s="8"/>
    </row>
    <row r="4" spans="1:8" s="1" customFormat="1" ht="25.5" customHeight="1">
      <c r="A4" s="153" t="s">
        <v>2</v>
      </c>
      <c r="B4" s="151" t="s">
        <v>3</v>
      </c>
      <c r="C4" s="138" t="s">
        <v>4</v>
      </c>
      <c r="D4" s="138" t="s">
        <v>5</v>
      </c>
      <c r="E4" s="138" t="s">
        <v>6</v>
      </c>
      <c r="F4" s="146" t="s">
        <v>7</v>
      </c>
      <c r="H4" s="2"/>
    </row>
    <row r="5" spans="1:8" s="1" customFormat="1" ht="13.5" customHeight="1" thickBot="1">
      <c r="A5" s="154"/>
      <c r="B5" s="152"/>
      <c r="C5" s="139"/>
      <c r="D5" s="139"/>
      <c r="E5" s="139"/>
      <c r="F5" s="147"/>
      <c r="H5" s="2"/>
    </row>
    <row r="6" spans="1:12" ht="12.75">
      <c r="A6" s="159" t="s">
        <v>8</v>
      </c>
      <c r="B6" s="9" t="s">
        <v>9</v>
      </c>
      <c r="C6" s="10">
        <v>59254446</v>
      </c>
      <c r="D6" s="10">
        <v>691306</v>
      </c>
      <c r="E6" s="10">
        <v>592548</v>
      </c>
      <c r="F6" s="11">
        <f aca="true" t="shared" si="0" ref="F6:F15">+C6-E6-D6</f>
        <v>57970592</v>
      </c>
      <c r="I6"/>
      <c r="J6"/>
      <c r="K6"/>
      <c r="L6"/>
    </row>
    <row r="7" spans="1:12" ht="13.5" thickBot="1">
      <c r="A7" s="161"/>
      <c r="B7" s="12" t="s">
        <v>10</v>
      </c>
      <c r="C7" s="13">
        <v>71070017</v>
      </c>
      <c r="D7" s="13">
        <v>4649185</v>
      </c>
      <c r="E7" s="13">
        <v>5895612</v>
      </c>
      <c r="F7" s="14">
        <f t="shared" si="0"/>
        <v>60525220</v>
      </c>
      <c r="I7"/>
      <c r="J7"/>
      <c r="K7"/>
      <c r="L7"/>
    </row>
    <row r="8" spans="1:12" ht="13.5" thickBot="1">
      <c r="A8" s="15" t="s">
        <v>11</v>
      </c>
      <c r="B8" s="16" t="s">
        <v>10</v>
      </c>
      <c r="C8" s="17">
        <v>12193979</v>
      </c>
      <c r="D8" s="17">
        <v>950916</v>
      </c>
      <c r="E8" s="17">
        <v>961272</v>
      </c>
      <c r="F8" s="18">
        <f>+C8-E8-D8</f>
        <v>10281791</v>
      </c>
      <c r="I8"/>
      <c r="J8"/>
      <c r="K8"/>
      <c r="L8"/>
    </row>
    <row r="9" spans="1:12" ht="12.75">
      <c r="A9" s="159" t="s">
        <v>12</v>
      </c>
      <c r="B9" s="19" t="s">
        <v>9</v>
      </c>
      <c r="C9" s="20">
        <v>209563586</v>
      </c>
      <c r="D9" s="20">
        <v>2106</v>
      </c>
      <c r="E9" s="20">
        <v>2287104</v>
      </c>
      <c r="F9" s="21">
        <f t="shared" si="0"/>
        <v>207274376</v>
      </c>
      <c r="I9"/>
      <c r="J9"/>
      <c r="K9"/>
      <c r="L9"/>
    </row>
    <row r="10" spans="1:12" ht="13.5" thickBot="1">
      <c r="A10" s="160"/>
      <c r="B10" s="22" t="s">
        <v>10</v>
      </c>
      <c r="C10" s="23">
        <v>168807520</v>
      </c>
      <c r="D10" s="23">
        <v>1450323</v>
      </c>
      <c r="E10" s="23">
        <v>12906569</v>
      </c>
      <c r="F10" s="24">
        <f t="shared" si="0"/>
        <v>154450628</v>
      </c>
      <c r="I10"/>
      <c r="J10"/>
      <c r="K10"/>
      <c r="L10"/>
    </row>
    <row r="11" spans="1:12" ht="12.75">
      <c r="A11" s="159" t="s">
        <v>13</v>
      </c>
      <c r="B11" s="19" t="s">
        <v>9</v>
      </c>
      <c r="C11" s="20">
        <v>226092</v>
      </c>
      <c r="D11" s="20">
        <v>378</v>
      </c>
      <c r="E11" s="20">
        <v>2268</v>
      </c>
      <c r="F11" s="21">
        <f t="shared" si="0"/>
        <v>223446</v>
      </c>
      <c r="I11"/>
      <c r="J11"/>
      <c r="K11"/>
      <c r="L11"/>
    </row>
    <row r="12" spans="1:12" ht="12.75" customHeight="1" thickBot="1">
      <c r="A12" s="161"/>
      <c r="B12" s="12" t="s">
        <v>10</v>
      </c>
      <c r="C12" s="13">
        <v>22154391.360000003</v>
      </c>
      <c r="D12" s="13">
        <v>1971603</v>
      </c>
      <c r="E12" s="13">
        <v>2001288</v>
      </c>
      <c r="F12" s="14">
        <f t="shared" si="0"/>
        <v>18181500.360000003</v>
      </c>
      <c r="I12"/>
      <c r="J12"/>
      <c r="K12"/>
      <c r="L12"/>
    </row>
    <row r="13" spans="1:12" ht="12.75">
      <c r="A13" s="157" t="s">
        <v>14</v>
      </c>
      <c r="B13" s="9" t="s">
        <v>9</v>
      </c>
      <c r="C13" s="25">
        <v>66365052</v>
      </c>
      <c r="D13" s="20">
        <v>468260</v>
      </c>
      <c r="E13" s="20">
        <v>770584</v>
      </c>
      <c r="F13" s="21">
        <f t="shared" si="0"/>
        <v>65126208</v>
      </c>
      <c r="I13"/>
      <c r="J13"/>
      <c r="K13"/>
      <c r="L13"/>
    </row>
    <row r="14" spans="1:12" ht="12.75" customHeight="1" thickBot="1">
      <c r="A14" s="158"/>
      <c r="B14" s="26" t="s">
        <v>10</v>
      </c>
      <c r="C14" s="27">
        <v>32185504</v>
      </c>
      <c r="D14" s="28">
        <v>2971917</v>
      </c>
      <c r="E14" s="28">
        <v>3419532</v>
      </c>
      <c r="F14" s="29">
        <f t="shared" si="0"/>
        <v>25794055</v>
      </c>
      <c r="I14"/>
      <c r="J14"/>
      <c r="K14"/>
      <c r="L14"/>
    </row>
    <row r="15" spans="1:12" s="32" customFormat="1" ht="17.25" customHeight="1" thickBot="1">
      <c r="A15" s="162" t="s">
        <v>15</v>
      </c>
      <c r="B15" s="163"/>
      <c r="C15" s="30">
        <f>SUM(C6:C14)</f>
        <v>641820587.36</v>
      </c>
      <c r="D15" s="30">
        <f>SUM(D6:D14)</f>
        <v>13155994</v>
      </c>
      <c r="E15" s="30">
        <f>SUM(E6:E14)</f>
        <v>28836777</v>
      </c>
      <c r="F15" s="31">
        <f t="shared" si="0"/>
        <v>599827816.36</v>
      </c>
      <c r="H15" s="33"/>
      <c r="I15" s="33"/>
      <c r="J15" s="33"/>
      <c r="K15" s="33"/>
      <c r="L15" s="33"/>
    </row>
    <row r="16" spans="1:12" ht="8.2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7" ht="17.25" customHeight="1" thickBot="1">
      <c r="A17" s="34" t="s">
        <v>16</v>
      </c>
      <c r="G17" s="35" t="s">
        <v>17</v>
      </c>
    </row>
    <row r="18" spans="1:11" s="32" customFormat="1" ht="12" customHeight="1">
      <c r="A18" s="155" t="s">
        <v>2</v>
      </c>
      <c r="B18" s="143">
        <v>2004</v>
      </c>
      <c r="C18" s="144"/>
      <c r="D18" s="145"/>
      <c r="E18" s="143">
        <v>2005</v>
      </c>
      <c r="F18" s="144"/>
      <c r="G18" s="145"/>
      <c r="H18" s="33"/>
      <c r="I18" s="33"/>
      <c r="J18" s="33"/>
      <c r="K18" s="33"/>
    </row>
    <row r="19" spans="1:11" s="40" customFormat="1" ht="22.5">
      <c r="A19" s="156"/>
      <c r="B19" s="36" t="s">
        <v>18</v>
      </c>
      <c r="C19" s="37" t="s">
        <v>10</v>
      </c>
      <c r="D19" s="38" t="s">
        <v>9</v>
      </c>
      <c r="E19" s="36" t="s">
        <v>18</v>
      </c>
      <c r="F19" s="37" t="s">
        <v>10</v>
      </c>
      <c r="G19" s="38" t="s">
        <v>9</v>
      </c>
      <c r="H19" s="39"/>
      <c r="I19" s="39"/>
      <c r="J19" s="39"/>
      <c r="K19" s="39"/>
    </row>
    <row r="20" spans="1:12" ht="12.75">
      <c r="A20" s="41" t="s">
        <v>8</v>
      </c>
      <c r="B20" s="42">
        <v>28100000</v>
      </c>
      <c r="C20" s="43">
        <v>20500000</v>
      </c>
      <c r="D20" s="44">
        <f>+B20-C20</f>
        <v>7600000</v>
      </c>
      <c r="E20" s="42">
        <f>+F20+G20</f>
        <v>34588160</v>
      </c>
      <c r="F20" s="43">
        <f>+C20+E7</f>
        <v>26395612</v>
      </c>
      <c r="G20" s="44">
        <f>+D20+E6</f>
        <v>8192548</v>
      </c>
      <c r="L20"/>
    </row>
    <row r="21" spans="1:12" ht="12.75">
      <c r="A21" s="41" t="s">
        <v>11</v>
      </c>
      <c r="B21" s="42">
        <v>34900000</v>
      </c>
      <c r="C21" s="43">
        <v>26200000</v>
      </c>
      <c r="D21" s="44">
        <f>+B21-C21</f>
        <v>8700000</v>
      </c>
      <c r="E21" s="42">
        <f>+F21+G21</f>
        <v>35861272</v>
      </c>
      <c r="F21" s="43">
        <f>+C21</f>
        <v>26200000</v>
      </c>
      <c r="G21" s="44">
        <f>+D21+E8</f>
        <v>9661272</v>
      </c>
      <c r="L21"/>
    </row>
    <row r="22" spans="1:12" ht="12.75">
      <c r="A22" s="41" t="s">
        <v>12</v>
      </c>
      <c r="B22" s="42">
        <v>17200000</v>
      </c>
      <c r="C22" s="43">
        <v>14100000</v>
      </c>
      <c r="D22" s="44">
        <f>+B22-C22</f>
        <v>3100000</v>
      </c>
      <c r="E22" s="42">
        <f>+F22+G22</f>
        <v>32393673</v>
      </c>
      <c r="F22" s="43">
        <f>+C22+E10</f>
        <v>27006569</v>
      </c>
      <c r="G22" s="44">
        <f>+D22+E9</f>
        <v>5387104</v>
      </c>
      <c r="L22"/>
    </row>
    <row r="23" spans="1:12" ht="12.75">
      <c r="A23" s="41" t="s">
        <v>13</v>
      </c>
      <c r="B23" s="42">
        <v>22300000</v>
      </c>
      <c r="C23" s="43">
        <v>15000000</v>
      </c>
      <c r="D23" s="44">
        <f>+B23-C23</f>
        <v>7300000</v>
      </c>
      <c r="E23" s="42">
        <f>+F23+G23</f>
        <v>24303556</v>
      </c>
      <c r="F23" s="43">
        <f>+C23+E12</f>
        <v>17001288</v>
      </c>
      <c r="G23" s="44">
        <f>+D23+E11</f>
        <v>7302268</v>
      </c>
      <c r="L23"/>
    </row>
    <row r="24" spans="1:12" ht="13.5" thickBot="1">
      <c r="A24" s="45" t="s">
        <v>14</v>
      </c>
      <c r="B24" s="46">
        <f>+C24+D24</f>
        <v>31400000</v>
      </c>
      <c r="C24" s="47">
        <v>23800000</v>
      </c>
      <c r="D24" s="48">
        <v>7600000</v>
      </c>
      <c r="E24" s="46">
        <f>+F24+G24</f>
        <v>35590116</v>
      </c>
      <c r="F24" s="47">
        <f>+C24+E14</f>
        <v>27219532</v>
      </c>
      <c r="G24" s="48">
        <f>+D24+E13</f>
        <v>8370584</v>
      </c>
      <c r="L24"/>
    </row>
    <row r="25" spans="1:12" s="54" customFormat="1" ht="13.5" thickBot="1">
      <c r="A25" s="49" t="s">
        <v>15</v>
      </c>
      <c r="B25" s="50">
        <f aca="true" t="shared" si="1" ref="B25:G25">SUM(B20:B24)</f>
        <v>133900000</v>
      </c>
      <c r="C25" s="51">
        <f t="shared" si="1"/>
        <v>99600000</v>
      </c>
      <c r="D25" s="52">
        <f t="shared" si="1"/>
        <v>34300000</v>
      </c>
      <c r="E25" s="50">
        <f t="shared" si="1"/>
        <v>162736777</v>
      </c>
      <c r="F25" s="51">
        <f t="shared" si="1"/>
        <v>123823001</v>
      </c>
      <c r="G25" s="52">
        <f t="shared" si="1"/>
        <v>38913776</v>
      </c>
      <c r="H25" s="53"/>
      <c r="I25" s="53"/>
      <c r="J25" s="53"/>
      <c r="K25" s="53"/>
      <c r="L25" s="53"/>
    </row>
    <row r="26" spans="1:12" ht="3" customHeight="1" thickBo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5" customHeight="1" thickBot="1">
      <c r="A27" s="55" t="s">
        <v>2</v>
      </c>
      <c r="B27" s="148" t="s">
        <v>19</v>
      </c>
      <c r="C27" s="149"/>
      <c r="D27" s="150"/>
      <c r="E27" s="140" t="s">
        <v>20</v>
      </c>
      <c r="F27" s="141"/>
      <c r="G27" s="142"/>
      <c r="H27"/>
      <c r="I27"/>
      <c r="J27"/>
      <c r="K27"/>
      <c r="L27"/>
    </row>
    <row r="28" spans="1:12" ht="12.75" customHeight="1">
      <c r="A28" s="56" t="s">
        <v>8</v>
      </c>
      <c r="B28" s="57">
        <f>+D28+C28</f>
        <v>34600000</v>
      </c>
      <c r="C28" s="58">
        <f aca="true" t="shared" si="2" ref="C28:D30">+CEILING(F20,100000)</f>
        <v>26400000</v>
      </c>
      <c r="D28" s="59">
        <f t="shared" si="2"/>
        <v>8200000</v>
      </c>
      <c r="E28" s="57">
        <f aca="true" t="shared" si="3" ref="E28:G32">+B28-B20</f>
        <v>6500000</v>
      </c>
      <c r="F28" s="58">
        <f t="shared" si="3"/>
        <v>5900000</v>
      </c>
      <c r="G28" s="59">
        <f t="shared" si="3"/>
        <v>600000</v>
      </c>
      <c r="I28"/>
      <c r="J28"/>
      <c r="K28"/>
      <c r="L28"/>
    </row>
    <row r="29" spans="1:12" ht="12.75">
      <c r="A29" s="60" t="s">
        <v>11</v>
      </c>
      <c r="B29" s="42">
        <f>+D29+C29</f>
        <v>35900000</v>
      </c>
      <c r="C29" s="43">
        <f t="shared" si="2"/>
        <v>26200000</v>
      </c>
      <c r="D29" s="44">
        <f t="shared" si="2"/>
        <v>9700000</v>
      </c>
      <c r="E29" s="57">
        <f t="shared" si="3"/>
        <v>1000000</v>
      </c>
      <c r="F29" s="43">
        <f t="shared" si="3"/>
        <v>0</v>
      </c>
      <c r="G29" s="44">
        <f t="shared" si="3"/>
        <v>1000000</v>
      </c>
      <c r="I29"/>
      <c r="J29"/>
      <c r="K29"/>
      <c r="L29"/>
    </row>
    <row r="30" spans="1:12" ht="12.75">
      <c r="A30" s="60" t="s">
        <v>12</v>
      </c>
      <c r="B30" s="42">
        <f>+D30+C30</f>
        <v>32500000</v>
      </c>
      <c r="C30" s="43">
        <f t="shared" si="2"/>
        <v>27100000</v>
      </c>
      <c r="D30" s="44">
        <f t="shared" si="2"/>
        <v>5400000</v>
      </c>
      <c r="E30" s="57">
        <f t="shared" si="3"/>
        <v>15300000</v>
      </c>
      <c r="F30" s="43">
        <f t="shared" si="3"/>
        <v>13000000</v>
      </c>
      <c r="G30" s="44">
        <f t="shared" si="3"/>
        <v>2300000</v>
      </c>
      <c r="I30"/>
      <c r="J30"/>
      <c r="K30"/>
      <c r="L30"/>
    </row>
    <row r="31" spans="1:12" ht="12.75">
      <c r="A31" s="60" t="s">
        <v>13</v>
      </c>
      <c r="B31" s="42">
        <f>+D31+C31</f>
        <v>24400000</v>
      </c>
      <c r="C31" s="43">
        <f>+FLOOR(F23,100000)</f>
        <v>17000000</v>
      </c>
      <c r="D31" s="44">
        <f>+CEILING(G23,100000)</f>
        <v>7400000</v>
      </c>
      <c r="E31" s="57">
        <f t="shared" si="3"/>
        <v>2100000</v>
      </c>
      <c r="F31" s="43">
        <f t="shared" si="3"/>
        <v>2000000</v>
      </c>
      <c r="G31" s="44">
        <f t="shared" si="3"/>
        <v>100000</v>
      </c>
      <c r="I31"/>
      <c r="J31"/>
      <c r="K31"/>
      <c r="L31"/>
    </row>
    <row r="32" spans="1:12" ht="13.5" thickBot="1">
      <c r="A32" s="61" t="s">
        <v>14</v>
      </c>
      <c r="B32" s="62">
        <f>+D32+C32</f>
        <v>35700000</v>
      </c>
      <c r="C32" s="63">
        <f>+CEILING(F24,100000)</f>
        <v>27300000</v>
      </c>
      <c r="D32" s="64">
        <f>+CEILING(G24,100000)</f>
        <v>8400000</v>
      </c>
      <c r="E32" s="65">
        <f t="shared" si="3"/>
        <v>4300000</v>
      </c>
      <c r="F32" s="63">
        <f t="shared" si="3"/>
        <v>3500000</v>
      </c>
      <c r="G32" s="64">
        <f t="shared" si="3"/>
        <v>800000</v>
      </c>
      <c r="I32"/>
      <c r="J32"/>
      <c r="K32"/>
      <c r="L32"/>
    </row>
    <row r="33" spans="1:12" s="54" customFormat="1" ht="13.5" thickBot="1">
      <c r="A33" s="49" t="s">
        <v>15</v>
      </c>
      <c r="B33" s="50">
        <f aca="true" t="shared" si="4" ref="B33:G33">SUM(B28:B32)</f>
        <v>163100000</v>
      </c>
      <c r="C33" s="51">
        <f t="shared" si="4"/>
        <v>124000000</v>
      </c>
      <c r="D33" s="52">
        <f t="shared" si="4"/>
        <v>39100000</v>
      </c>
      <c r="E33" s="50">
        <f t="shared" si="4"/>
        <v>29200000</v>
      </c>
      <c r="F33" s="51">
        <f t="shared" si="4"/>
        <v>24400000</v>
      </c>
      <c r="G33" s="52">
        <f t="shared" si="4"/>
        <v>4800000</v>
      </c>
      <c r="H33" s="53"/>
      <c r="I33" s="53"/>
      <c r="J33" s="53"/>
      <c r="K33" s="53"/>
      <c r="L33" s="53"/>
    </row>
  </sheetData>
  <mergeCells count="16"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G27"/>
    <mergeCell ref="E18:G18"/>
    <mergeCell ref="F4:F5"/>
    <mergeCell ref="B18:D18"/>
    <mergeCell ref="B27:D27"/>
    <mergeCell ref="B4:B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r:id="rId1"/>
  <headerFooter alignWithMargins="0">
    <oddFooter>&amp;CStrana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E1" sqref="E1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73</v>
      </c>
      <c r="F1" s="3"/>
    </row>
    <row r="2" spans="5:6" ht="12.75">
      <c r="E2" s="4" t="s">
        <v>63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88" t="s">
        <v>2</v>
      </c>
      <c r="B4" s="186" t="s">
        <v>3</v>
      </c>
      <c r="C4" s="182" t="s">
        <v>4</v>
      </c>
      <c r="D4" s="182" t="s">
        <v>5</v>
      </c>
      <c r="E4" s="182" t="s">
        <v>6</v>
      </c>
      <c r="F4" s="184" t="s">
        <v>7</v>
      </c>
    </row>
    <row r="5" spans="1:6" s="1" customFormat="1" ht="13.5" customHeight="1" hidden="1" thickBot="1">
      <c r="A5" s="189"/>
      <c r="B5" s="187"/>
      <c r="C5" s="183"/>
      <c r="D5" s="183"/>
      <c r="E5" s="183"/>
      <c r="F5" s="185"/>
    </row>
    <row r="6" spans="1:6" ht="12.75" hidden="1">
      <c r="A6" s="159" t="s">
        <v>8</v>
      </c>
      <c r="B6" s="9" t="s">
        <v>9</v>
      </c>
      <c r="C6" s="10">
        <v>59254446</v>
      </c>
      <c r="D6" s="10">
        <v>691306</v>
      </c>
      <c r="E6" s="10">
        <v>592548</v>
      </c>
      <c r="F6" s="11">
        <f aca="true" t="shared" si="0" ref="F6:F15">+C6-E6-D6</f>
        <v>57970592</v>
      </c>
    </row>
    <row r="7" spans="1:6" ht="13.5" hidden="1" thickBot="1">
      <c r="A7" s="191"/>
      <c r="B7" s="12" t="s">
        <v>10</v>
      </c>
      <c r="C7" s="13">
        <v>71070017</v>
      </c>
      <c r="D7" s="13">
        <v>4649185</v>
      </c>
      <c r="E7" s="13">
        <v>5895612</v>
      </c>
      <c r="F7" s="14">
        <f t="shared" si="0"/>
        <v>60525220</v>
      </c>
    </row>
    <row r="8" spans="1:6" ht="12.75" hidden="1">
      <c r="A8" s="15" t="s">
        <v>11</v>
      </c>
      <c r="B8" s="16" t="s">
        <v>10</v>
      </c>
      <c r="C8" s="17">
        <v>12193979</v>
      </c>
      <c r="D8" s="17">
        <v>1912188</v>
      </c>
      <c r="E8" s="17">
        <v>961272</v>
      </c>
      <c r="F8" s="18">
        <f t="shared" si="0"/>
        <v>9320519</v>
      </c>
    </row>
    <row r="9" spans="1:6" ht="12.75" hidden="1">
      <c r="A9" s="159" t="s">
        <v>12</v>
      </c>
      <c r="B9" s="19" t="s">
        <v>9</v>
      </c>
      <c r="C9" s="20">
        <v>209563586</v>
      </c>
      <c r="D9" s="20">
        <v>2106</v>
      </c>
      <c r="E9" s="20">
        <v>2287104</v>
      </c>
      <c r="F9" s="21">
        <f t="shared" si="0"/>
        <v>207274376</v>
      </c>
    </row>
    <row r="10" spans="1:6" ht="13.5" hidden="1" thickBot="1">
      <c r="A10" s="191"/>
      <c r="B10" s="22" t="s">
        <v>10</v>
      </c>
      <c r="C10" s="23">
        <v>168807520</v>
      </c>
      <c r="D10" s="23">
        <v>1450323</v>
      </c>
      <c r="E10" s="23">
        <v>12906569</v>
      </c>
      <c r="F10" s="24">
        <f t="shared" si="0"/>
        <v>154450628</v>
      </c>
    </row>
    <row r="11" spans="1:6" ht="12.75" hidden="1">
      <c r="A11" s="159" t="s">
        <v>13</v>
      </c>
      <c r="B11" s="19" t="s">
        <v>9</v>
      </c>
      <c r="C11" s="20">
        <v>226092</v>
      </c>
      <c r="D11" s="20">
        <v>378</v>
      </c>
      <c r="E11" s="20">
        <v>2268</v>
      </c>
      <c r="F11" s="21">
        <f t="shared" si="0"/>
        <v>223446</v>
      </c>
    </row>
    <row r="12" spans="1:6" ht="12.75" customHeight="1" hidden="1" thickBot="1">
      <c r="A12" s="191"/>
      <c r="B12" s="12" t="s">
        <v>10</v>
      </c>
      <c r="C12" s="13">
        <v>22154391.360000003</v>
      </c>
      <c r="D12" s="13">
        <v>1971603</v>
      </c>
      <c r="E12" s="13">
        <v>2001288</v>
      </c>
      <c r="F12" s="14">
        <f t="shared" si="0"/>
        <v>18181500.360000003</v>
      </c>
    </row>
    <row r="13" spans="1:6" ht="12.75" customHeight="1" hidden="1">
      <c r="A13" s="157" t="s">
        <v>14</v>
      </c>
      <c r="B13" s="9" t="s">
        <v>9</v>
      </c>
      <c r="C13" s="25">
        <v>66365052</v>
      </c>
      <c r="D13" s="20">
        <v>468260</v>
      </c>
      <c r="E13" s="20">
        <v>770584</v>
      </c>
      <c r="F13" s="21">
        <f t="shared" si="0"/>
        <v>65126208</v>
      </c>
    </row>
    <row r="14" spans="1:6" ht="12.75" customHeight="1" hidden="1" thickBot="1">
      <c r="A14" s="190"/>
      <c r="B14" s="26" t="s">
        <v>10</v>
      </c>
      <c r="C14" s="27">
        <v>32185504</v>
      </c>
      <c r="D14" s="28">
        <v>2971917</v>
      </c>
      <c r="E14" s="28">
        <v>3419532</v>
      </c>
      <c r="F14" s="29">
        <f t="shared" si="0"/>
        <v>25794055</v>
      </c>
    </row>
    <row r="15" spans="1:6" s="32" customFormat="1" ht="17.25" customHeight="1" hidden="1" thickBot="1">
      <c r="A15" s="162" t="s">
        <v>15</v>
      </c>
      <c r="B15" s="192"/>
      <c r="C15" s="30">
        <f>SUM(C6:C14)</f>
        <v>641820587.36</v>
      </c>
      <c r="D15" s="30">
        <f>SUM(D6:D14)</f>
        <v>14117266</v>
      </c>
      <c r="E15" s="30">
        <f>SUM(E6:E14)</f>
        <v>28836777</v>
      </c>
      <c r="F15" s="31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4" t="s">
        <v>16</v>
      </c>
    </row>
    <row r="18" spans="1:6" s="32" customFormat="1" ht="12" customHeight="1" hidden="1">
      <c r="A18" s="155" t="s">
        <v>2</v>
      </c>
      <c r="B18" s="143">
        <v>2004</v>
      </c>
      <c r="C18" s="144"/>
      <c r="D18" s="145"/>
      <c r="E18" s="143">
        <v>2005</v>
      </c>
      <c r="F18" s="144"/>
    </row>
    <row r="19" spans="1:6" s="40" customFormat="1" ht="22.5" hidden="1">
      <c r="A19" s="156"/>
      <c r="B19" s="36" t="s">
        <v>18</v>
      </c>
      <c r="C19" s="37" t="s">
        <v>10</v>
      </c>
      <c r="D19" s="38" t="s">
        <v>9</v>
      </c>
      <c r="E19" s="36" t="s">
        <v>18</v>
      </c>
      <c r="F19" s="37" t="s">
        <v>10</v>
      </c>
    </row>
    <row r="20" spans="1:6" ht="12.75" hidden="1">
      <c r="A20" s="41" t="s">
        <v>8</v>
      </c>
      <c r="B20" s="42">
        <v>28100000</v>
      </c>
      <c r="C20" s="43">
        <v>20500000</v>
      </c>
      <c r="D20" s="44">
        <f>+B20-C20</f>
        <v>7600000</v>
      </c>
      <c r="E20" s="42" t="e">
        <f>+F20+#REF!</f>
        <v>#REF!</v>
      </c>
      <c r="F20" s="43">
        <f>+C20+E7</f>
        <v>26395612</v>
      </c>
    </row>
    <row r="21" spans="1:6" ht="12.75" hidden="1">
      <c r="A21" s="41" t="s">
        <v>11</v>
      </c>
      <c r="B21" s="42">
        <v>34900000</v>
      </c>
      <c r="C21" s="43">
        <v>26200000</v>
      </c>
      <c r="D21" s="44">
        <f>+B21-C21</f>
        <v>8700000</v>
      </c>
      <c r="E21" s="42" t="e">
        <f>+F21+#REF!</f>
        <v>#REF!</v>
      </c>
      <c r="F21" s="43">
        <f>+C21</f>
        <v>26200000</v>
      </c>
    </row>
    <row r="22" spans="1:6" ht="12.75" hidden="1">
      <c r="A22" s="41" t="s">
        <v>12</v>
      </c>
      <c r="B22" s="42">
        <v>17200000</v>
      </c>
      <c r="C22" s="43">
        <v>14100000</v>
      </c>
      <c r="D22" s="44">
        <f>+B22-C22</f>
        <v>3100000</v>
      </c>
      <c r="E22" s="42" t="e">
        <f>+F22+#REF!</f>
        <v>#REF!</v>
      </c>
      <c r="F22" s="43">
        <f>+C22+E10</f>
        <v>27006569</v>
      </c>
    </row>
    <row r="23" spans="1:6" ht="12.75" hidden="1">
      <c r="A23" s="41" t="s">
        <v>13</v>
      </c>
      <c r="B23" s="42">
        <v>22300000</v>
      </c>
      <c r="C23" s="43">
        <v>15000000</v>
      </c>
      <c r="D23" s="44">
        <f>+B23-C23</f>
        <v>7300000</v>
      </c>
      <c r="E23" s="42" t="e">
        <f>+F23+#REF!</f>
        <v>#REF!</v>
      </c>
      <c r="F23" s="43">
        <f>+C23+E12</f>
        <v>17001288</v>
      </c>
    </row>
    <row r="24" spans="1:6" ht="13.5" hidden="1" thickBot="1">
      <c r="A24" s="45" t="s">
        <v>14</v>
      </c>
      <c r="B24" s="46">
        <f>+C24+D24</f>
        <v>31400000</v>
      </c>
      <c r="C24" s="47">
        <v>23800000</v>
      </c>
      <c r="D24" s="48">
        <v>7600000</v>
      </c>
      <c r="E24" s="46" t="e">
        <f>+F24+#REF!</f>
        <v>#REF!</v>
      </c>
      <c r="F24" s="47">
        <f>+C24+E14</f>
        <v>27219532</v>
      </c>
    </row>
    <row r="25" spans="1:6" s="54" customFormat="1" ht="13.5" hidden="1" thickBot="1">
      <c r="A25" s="49" t="s">
        <v>15</v>
      </c>
      <c r="B25" s="50">
        <f>SUM(B20:B24)</f>
        <v>133900000</v>
      </c>
      <c r="C25" s="51">
        <f>SUM(C20:C24)</f>
        <v>99600000</v>
      </c>
      <c r="D25" s="52">
        <f>SUM(D20:D24)</f>
        <v>34300000</v>
      </c>
      <c r="E25" s="50" t="e">
        <f>SUM(E20:E24)</f>
        <v>#REF!</v>
      </c>
      <c r="F25" s="51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5" t="s">
        <v>2</v>
      </c>
      <c r="B27" s="148" t="s">
        <v>19</v>
      </c>
      <c r="C27" s="149"/>
      <c r="D27" s="150"/>
      <c r="E27" s="140" t="s">
        <v>20</v>
      </c>
      <c r="F27" s="141"/>
    </row>
    <row r="28" spans="1:6" ht="12.75" customHeight="1" hidden="1">
      <c r="A28" s="56" t="s">
        <v>8</v>
      </c>
      <c r="B28" s="57" t="e">
        <f>+D28+C28</f>
        <v>#REF!</v>
      </c>
      <c r="C28" s="58">
        <f>+CEILING(F20,100000)</f>
        <v>26400000</v>
      </c>
      <c r="D28" s="59" t="e">
        <f>+CEILING(#REF!,100000)</f>
        <v>#REF!</v>
      </c>
      <c r="E28" s="57" t="e">
        <f aca="true" t="shared" si="1" ref="E28:F32">+B28-B20</f>
        <v>#REF!</v>
      </c>
      <c r="F28" s="58">
        <f t="shared" si="1"/>
        <v>5900000</v>
      </c>
    </row>
    <row r="29" spans="1:6" ht="12.75" hidden="1">
      <c r="A29" s="60" t="s">
        <v>11</v>
      </c>
      <c r="B29" s="42" t="e">
        <f>+D29+C29</f>
        <v>#REF!</v>
      </c>
      <c r="C29" s="43">
        <f>+CEILING(F21,100000)</f>
        <v>26200000</v>
      </c>
      <c r="D29" s="44" t="e">
        <f>+CEILING(#REF!,100000)</f>
        <v>#REF!</v>
      </c>
      <c r="E29" s="57" t="e">
        <f t="shared" si="1"/>
        <v>#REF!</v>
      </c>
      <c r="F29" s="43">
        <f t="shared" si="1"/>
        <v>0</v>
      </c>
    </row>
    <row r="30" spans="1:6" ht="12.75" hidden="1">
      <c r="A30" s="60" t="s">
        <v>12</v>
      </c>
      <c r="B30" s="42" t="e">
        <f>+D30+C30</f>
        <v>#REF!</v>
      </c>
      <c r="C30" s="43">
        <f>+CEILING(F22,100000)</f>
        <v>27100000</v>
      </c>
      <c r="D30" s="44" t="e">
        <f>+CEILING(#REF!,100000)</f>
        <v>#REF!</v>
      </c>
      <c r="E30" s="57" t="e">
        <f t="shared" si="1"/>
        <v>#REF!</v>
      </c>
      <c r="F30" s="43">
        <f t="shared" si="1"/>
        <v>13000000</v>
      </c>
    </row>
    <row r="31" spans="1:6" ht="12.75" hidden="1">
      <c r="A31" s="60" t="s">
        <v>13</v>
      </c>
      <c r="B31" s="42" t="e">
        <f>+D31+C31</f>
        <v>#REF!</v>
      </c>
      <c r="C31" s="43">
        <f>+FLOOR(F23,100000)</f>
        <v>17000000</v>
      </c>
      <c r="D31" s="44" t="e">
        <f>+CEILING(#REF!,100000)</f>
        <v>#REF!</v>
      </c>
      <c r="E31" s="57" t="e">
        <f t="shared" si="1"/>
        <v>#REF!</v>
      </c>
      <c r="F31" s="43">
        <f t="shared" si="1"/>
        <v>2000000</v>
      </c>
    </row>
    <row r="32" spans="1:6" ht="12.75" hidden="1">
      <c r="A32" s="61" t="s">
        <v>14</v>
      </c>
      <c r="B32" s="62" t="e">
        <f>+D32+C32</f>
        <v>#REF!</v>
      </c>
      <c r="C32" s="63">
        <f>+CEILING(F24,100000)</f>
        <v>27300000</v>
      </c>
      <c r="D32" s="64" t="e">
        <f>+CEILING(#REF!,100000)</f>
        <v>#REF!</v>
      </c>
      <c r="E32" s="65" t="e">
        <f t="shared" si="1"/>
        <v>#REF!</v>
      </c>
      <c r="F32" s="63">
        <f t="shared" si="1"/>
        <v>3500000</v>
      </c>
    </row>
    <row r="33" spans="1:6" s="54" customFormat="1" ht="13.5" hidden="1" thickBot="1">
      <c r="A33" s="49" t="s">
        <v>15</v>
      </c>
      <c r="B33" s="50" t="e">
        <f>SUM(B28:B32)</f>
        <v>#REF!</v>
      </c>
      <c r="C33" s="51">
        <f>SUM(C28:C32)</f>
        <v>124000000</v>
      </c>
      <c r="D33" s="52" t="e">
        <f>SUM(D28:D32)</f>
        <v>#REF!</v>
      </c>
      <c r="E33" s="50" t="e">
        <f>SUM(E28:E32)</f>
        <v>#REF!</v>
      </c>
      <c r="F33" s="51">
        <f>SUM(F28:F32)</f>
        <v>24400000</v>
      </c>
    </row>
    <row r="34" ht="12.75" hidden="1">
      <c r="A34" s="34" t="s">
        <v>21</v>
      </c>
    </row>
    <row r="35" spans="1:4" ht="34.5" customHeight="1" hidden="1" thickBot="1">
      <c r="A35" s="176" t="s">
        <v>2</v>
      </c>
      <c r="B35" s="148"/>
      <c r="C35" s="172"/>
      <c r="D35" s="181"/>
    </row>
    <row r="36" spans="1:4" ht="15.75" customHeight="1" hidden="1">
      <c r="A36" s="177"/>
      <c r="B36" s="174" t="s">
        <v>23</v>
      </c>
      <c r="C36" s="175"/>
      <c r="D36" s="179" t="s">
        <v>24</v>
      </c>
    </row>
    <row r="37" spans="1:4" s="32" customFormat="1" ht="17.25" customHeight="1" hidden="1" thickBot="1">
      <c r="A37" s="178"/>
      <c r="B37" s="66" t="s">
        <v>25</v>
      </c>
      <c r="C37" s="67" t="s">
        <v>26</v>
      </c>
      <c r="D37" s="180"/>
    </row>
    <row r="38" spans="1:4" ht="12.75" hidden="1">
      <c r="A38" s="68" t="s">
        <v>27</v>
      </c>
      <c r="B38" s="57">
        <v>28205</v>
      </c>
      <c r="C38" s="59">
        <f>-B38</f>
        <v>-28205</v>
      </c>
      <c r="D38" s="69">
        <f>+B38+C38</f>
        <v>0</v>
      </c>
    </row>
    <row r="39" spans="1:4" ht="12.75" hidden="1">
      <c r="A39" s="60" t="s">
        <v>28</v>
      </c>
      <c r="B39" s="42">
        <v>35610</v>
      </c>
      <c r="C39" s="59">
        <f>-B39</f>
        <v>-35610</v>
      </c>
      <c r="D39" s="70">
        <f>+B39+C39</f>
        <v>0</v>
      </c>
    </row>
    <row r="40" spans="1:4" ht="12.75" hidden="1">
      <c r="A40" s="60" t="s">
        <v>29</v>
      </c>
      <c r="B40" s="42">
        <v>17535</v>
      </c>
      <c r="C40" s="59">
        <f>-B40</f>
        <v>-17535</v>
      </c>
      <c r="D40" s="70">
        <f>+B40+C40</f>
        <v>0</v>
      </c>
    </row>
    <row r="41" spans="1:4" ht="12.75" hidden="1">
      <c r="A41" s="60" t="s">
        <v>30</v>
      </c>
      <c r="B41" s="42">
        <v>23930</v>
      </c>
      <c r="C41" s="59">
        <f>-B41</f>
        <v>-23930</v>
      </c>
      <c r="D41" s="70">
        <f>+B41+C41</f>
        <v>0</v>
      </c>
    </row>
    <row r="42" spans="1:4" ht="12.75" hidden="1">
      <c r="A42" s="61" t="s">
        <v>31</v>
      </c>
      <c r="B42" s="62">
        <v>31875</v>
      </c>
      <c r="C42" s="59">
        <f>-B42</f>
        <v>-31875</v>
      </c>
      <c r="D42" s="71">
        <f>+B42+C42</f>
        <v>0</v>
      </c>
    </row>
    <row r="43" spans="1:4" s="54" customFormat="1" ht="13.5" hidden="1" thickBot="1">
      <c r="A43" s="72" t="s">
        <v>15</v>
      </c>
      <c r="B43" s="50">
        <f>SUM(B38:B42)</f>
        <v>137155</v>
      </c>
      <c r="C43" s="52">
        <f>SUM(C38:C42)</f>
        <v>-137155</v>
      </c>
      <c r="D43" s="73">
        <f>SUM(D38:D42)</f>
        <v>0</v>
      </c>
    </row>
    <row r="44" spans="1:5" ht="15.75">
      <c r="A44" s="118" t="s">
        <v>53</v>
      </c>
      <c r="B44" s="75"/>
      <c r="C44" s="76"/>
      <c r="D44" s="76"/>
      <c r="E44" s="77"/>
    </row>
    <row r="45" spans="1:5" ht="12.75">
      <c r="A45" s="74"/>
      <c r="B45" s="75"/>
      <c r="C45" s="76"/>
      <c r="D45" s="76"/>
      <c r="E45" s="77"/>
    </row>
    <row r="46" spans="1:6" ht="11.25" customHeight="1">
      <c r="A46" s="34" t="s">
        <v>54</v>
      </c>
      <c r="F46" s="35"/>
    </row>
    <row r="47" spans="1:6" ht="13.5" thickBot="1">
      <c r="A47" s="34"/>
      <c r="F47" s="35" t="s">
        <v>22</v>
      </c>
    </row>
    <row r="48" spans="1:6" ht="12.75">
      <c r="A48" s="78"/>
      <c r="B48" s="79"/>
      <c r="C48" s="166" t="s">
        <v>32</v>
      </c>
      <c r="D48" s="167"/>
      <c r="E48" s="80" t="s">
        <v>33</v>
      </c>
      <c r="F48" s="81" t="s">
        <v>34</v>
      </c>
    </row>
    <row r="49" spans="1:6" ht="12.75">
      <c r="A49" s="82" t="s">
        <v>55</v>
      </c>
      <c r="B49" s="83"/>
      <c r="C49" s="168"/>
      <c r="D49" s="169"/>
      <c r="E49" s="84" t="s">
        <v>35</v>
      </c>
      <c r="F49" s="85" t="s">
        <v>36</v>
      </c>
    </row>
    <row r="50" spans="1:6" ht="13.5" thickBot="1">
      <c r="A50" s="86"/>
      <c r="B50" s="87"/>
      <c r="C50" s="88" t="s">
        <v>37</v>
      </c>
      <c r="D50" s="89" t="s">
        <v>38</v>
      </c>
      <c r="E50" s="90" t="s">
        <v>39</v>
      </c>
      <c r="F50" s="91" t="s">
        <v>40</v>
      </c>
    </row>
    <row r="51" spans="1:6" ht="12.75">
      <c r="A51" s="41" t="s">
        <v>41</v>
      </c>
      <c r="B51" s="92"/>
      <c r="C51" s="93">
        <v>28205</v>
      </c>
      <c r="D51" s="94">
        <f>+C51</f>
        <v>28205</v>
      </c>
      <c r="E51" s="95">
        <f>-D51</f>
        <v>-28205</v>
      </c>
      <c r="F51" s="96">
        <f aca="true" t="shared" si="2" ref="F51:F56">SUM(D51:E51)</f>
        <v>0</v>
      </c>
    </row>
    <row r="52" spans="1:6" ht="12.75">
      <c r="A52" s="41" t="s">
        <v>42</v>
      </c>
      <c r="B52" s="92"/>
      <c r="C52" s="93">
        <v>35610</v>
      </c>
      <c r="D52" s="94">
        <f>+C52</f>
        <v>35610</v>
      </c>
      <c r="E52" s="95">
        <f>-D52</f>
        <v>-35610</v>
      </c>
      <c r="F52" s="96">
        <f t="shared" si="2"/>
        <v>0</v>
      </c>
    </row>
    <row r="53" spans="1:6" ht="12.75">
      <c r="A53" s="41" t="s">
        <v>43</v>
      </c>
      <c r="B53" s="92"/>
      <c r="C53" s="93">
        <v>17535</v>
      </c>
      <c r="D53" s="94">
        <f>+C53</f>
        <v>17535</v>
      </c>
      <c r="E53" s="95">
        <f>-D53</f>
        <v>-17535</v>
      </c>
      <c r="F53" s="96">
        <f t="shared" si="2"/>
        <v>0</v>
      </c>
    </row>
    <row r="54" spans="1:6" ht="12.75">
      <c r="A54" s="41" t="s">
        <v>44</v>
      </c>
      <c r="B54" s="92"/>
      <c r="C54" s="93">
        <v>23930</v>
      </c>
      <c r="D54" s="94">
        <f>+C54</f>
        <v>23930</v>
      </c>
      <c r="E54" s="95">
        <f>-D54</f>
        <v>-23930</v>
      </c>
      <c r="F54" s="96">
        <f t="shared" si="2"/>
        <v>0</v>
      </c>
    </row>
    <row r="55" spans="1:6" ht="13.5" thickBot="1">
      <c r="A55" s="45" t="s">
        <v>45</v>
      </c>
      <c r="B55" s="97"/>
      <c r="C55" s="98">
        <v>31875</v>
      </c>
      <c r="D55" s="94">
        <f>+C55</f>
        <v>31875</v>
      </c>
      <c r="E55" s="95">
        <f>-D55</f>
        <v>-31875</v>
      </c>
      <c r="F55" s="99">
        <f t="shared" si="2"/>
        <v>0</v>
      </c>
    </row>
    <row r="56" spans="1:6" s="32" customFormat="1" ht="25.5" customHeight="1" thickBot="1">
      <c r="A56" s="164" t="s">
        <v>15</v>
      </c>
      <c r="B56" s="165"/>
      <c r="C56" s="100">
        <f>SUM(C51:C55)</f>
        <v>137155</v>
      </c>
      <c r="D56" s="101">
        <f>SUM(D51:D55)</f>
        <v>137155</v>
      </c>
      <c r="E56" s="102">
        <f>SUM(E51:E55)</f>
        <v>-137155</v>
      </c>
      <c r="F56" s="103">
        <f t="shared" si="2"/>
        <v>0</v>
      </c>
    </row>
    <row r="58" ht="12.75">
      <c r="A58" s="34" t="s">
        <v>56</v>
      </c>
    </row>
    <row r="59" spans="1:6" ht="13.5" thickBot="1">
      <c r="A59" s="34"/>
      <c r="F59" s="35" t="s">
        <v>22</v>
      </c>
    </row>
    <row r="60" spans="1:6" ht="12.75">
      <c r="A60" s="78"/>
      <c r="B60" s="79"/>
      <c r="C60" s="166" t="s">
        <v>32</v>
      </c>
      <c r="D60" s="167"/>
      <c r="E60" s="80" t="s">
        <v>33</v>
      </c>
      <c r="F60" s="81" t="s">
        <v>34</v>
      </c>
    </row>
    <row r="61" spans="1:6" ht="12.75">
      <c r="A61" s="82" t="s">
        <v>49</v>
      </c>
      <c r="B61" s="83"/>
      <c r="C61" s="168"/>
      <c r="D61" s="169"/>
      <c r="E61" s="84" t="s">
        <v>35</v>
      </c>
      <c r="F61" s="85" t="s">
        <v>36</v>
      </c>
    </row>
    <row r="62" spans="1:6" ht="13.5" thickBot="1">
      <c r="A62" s="86"/>
      <c r="B62" s="87"/>
      <c r="C62" s="88" t="s">
        <v>37</v>
      </c>
      <c r="D62" s="89" t="s">
        <v>38</v>
      </c>
      <c r="E62" s="90" t="s">
        <v>39</v>
      </c>
      <c r="F62" s="91" t="s">
        <v>40</v>
      </c>
    </row>
    <row r="63" spans="1:6" ht="12.75">
      <c r="A63" s="41" t="s">
        <v>41</v>
      </c>
      <c r="B63" s="92"/>
      <c r="C63" s="93">
        <v>0</v>
      </c>
      <c r="D63" s="94">
        <f>+C63</f>
        <v>0</v>
      </c>
      <c r="E63" s="95">
        <v>8200</v>
      </c>
      <c r="F63" s="96">
        <f aca="true" t="shared" si="3" ref="F63:F68">SUM(D63:E63)</f>
        <v>8200</v>
      </c>
    </row>
    <row r="64" spans="1:6" ht="12.75">
      <c r="A64" s="41" t="s">
        <v>42</v>
      </c>
      <c r="B64" s="92"/>
      <c r="C64" s="93">
        <v>0</v>
      </c>
      <c r="D64" s="94">
        <f>+C64</f>
        <v>0</v>
      </c>
      <c r="E64" s="95">
        <v>9700</v>
      </c>
      <c r="F64" s="96">
        <f t="shared" si="3"/>
        <v>9700</v>
      </c>
    </row>
    <row r="65" spans="1:6" ht="12.75">
      <c r="A65" s="41" t="s">
        <v>43</v>
      </c>
      <c r="B65" s="92"/>
      <c r="C65" s="93">
        <v>0</v>
      </c>
      <c r="D65" s="94">
        <f>+C65</f>
        <v>0</v>
      </c>
      <c r="E65" s="95">
        <v>5400</v>
      </c>
      <c r="F65" s="96">
        <f t="shared" si="3"/>
        <v>5400</v>
      </c>
    </row>
    <row r="66" spans="1:6" ht="12.75">
      <c r="A66" s="41" t="s">
        <v>44</v>
      </c>
      <c r="B66" s="92"/>
      <c r="C66" s="93">
        <v>0</v>
      </c>
      <c r="D66" s="94">
        <f>+C66</f>
        <v>0</v>
      </c>
      <c r="E66" s="95">
        <v>7400</v>
      </c>
      <c r="F66" s="96">
        <f t="shared" si="3"/>
        <v>7400</v>
      </c>
    </row>
    <row r="67" spans="1:6" ht="13.5" thickBot="1">
      <c r="A67" s="45" t="s">
        <v>45</v>
      </c>
      <c r="B67" s="97"/>
      <c r="C67" s="93">
        <v>0</v>
      </c>
      <c r="D67" s="94">
        <f>+C67</f>
        <v>0</v>
      </c>
      <c r="E67" s="95">
        <v>8400</v>
      </c>
      <c r="F67" s="99">
        <f t="shared" si="3"/>
        <v>8400</v>
      </c>
    </row>
    <row r="68" spans="1:6" s="32" customFormat="1" ht="25.5" customHeight="1" thickBot="1">
      <c r="A68" s="164" t="s">
        <v>15</v>
      </c>
      <c r="B68" s="165"/>
      <c r="C68" s="100">
        <f>SUM(C63:C67)</f>
        <v>0</v>
      </c>
      <c r="D68" s="101">
        <f>SUM(D63:D67)</f>
        <v>0</v>
      </c>
      <c r="E68" s="102">
        <f>SUM(E63:E67)</f>
        <v>39100</v>
      </c>
      <c r="F68" s="103">
        <f t="shared" si="3"/>
        <v>39100</v>
      </c>
    </row>
    <row r="70" spans="1:6" s="32" customFormat="1" ht="16.5" customHeight="1">
      <c r="A70" s="34" t="s">
        <v>57</v>
      </c>
      <c r="B70" s="119"/>
      <c r="C70"/>
      <c r="D70"/>
      <c r="E70"/>
      <c r="F70"/>
    </row>
    <row r="71" ht="13.5" thickBot="1">
      <c r="F71" s="35" t="s">
        <v>22</v>
      </c>
    </row>
    <row r="72" spans="1:6" ht="12.75">
      <c r="A72" s="78"/>
      <c r="B72" s="79"/>
      <c r="C72" s="166" t="s">
        <v>32</v>
      </c>
      <c r="D72" s="167"/>
      <c r="E72" s="80" t="s">
        <v>33</v>
      </c>
      <c r="F72" s="81" t="s">
        <v>34</v>
      </c>
    </row>
    <row r="73" spans="1:6" ht="12.75">
      <c r="A73" s="82" t="s">
        <v>49</v>
      </c>
      <c r="B73" s="83"/>
      <c r="C73" s="168"/>
      <c r="D73" s="169"/>
      <c r="E73" s="84" t="s">
        <v>35</v>
      </c>
      <c r="F73" s="85" t="s">
        <v>36</v>
      </c>
    </row>
    <row r="74" spans="1:6" ht="13.5" thickBot="1">
      <c r="A74" s="86"/>
      <c r="B74" s="87"/>
      <c r="C74" s="88" t="s">
        <v>37</v>
      </c>
      <c r="D74" s="89" t="s">
        <v>38</v>
      </c>
      <c r="E74" s="90" t="s">
        <v>39</v>
      </c>
      <c r="F74" s="91" t="s">
        <v>40</v>
      </c>
    </row>
    <row r="75" spans="1:6" ht="12.75">
      <c r="A75" s="41" t="s">
        <v>41</v>
      </c>
      <c r="B75" s="92"/>
      <c r="C75" s="93">
        <v>0</v>
      </c>
      <c r="D75" s="94">
        <f>+C75</f>
        <v>0</v>
      </c>
      <c r="E75" s="95">
        <f>+C28/1000</f>
        <v>26400</v>
      </c>
      <c r="F75" s="96">
        <f aca="true" t="shared" si="4" ref="F75:F80">SUM(D75:E75)</f>
        <v>26400</v>
      </c>
    </row>
    <row r="76" spans="1:6" ht="12.75">
      <c r="A76" s="41" t="s">
        <v>42</v>
      </c>
      <c r="B76" s="92"/>
      <c r="C76" s="93">
        <v>0</v>
      </c>
      <c r="D76" s="94">
        <f>+C76</f>
        <v>0</v>
      </c>
      <c r="E76" s="95">
        <f>+C29/1000</f>
        <v>26200</v>
      </c>
      <c r="F76" s="96">
        <f t="shared" si="4"/>
        <v>26200</v>
      </c>
    </row>
    <row r="77" spans="1:6" ht="12.75">
      <c r="A77" s="41" t="s">
        <v>43</v>
      </c>
      <c r="B77" s="92"/>
      <c r="C77" s="93">
        <v>0</v>
      </c>
      <c r="D77" s="94">
        <f>+C77</f>
        <v>0</v>
      </c>
      <c r="E77" s="95">
        <f>+C30/1000</f>
        <v>27100</v>
      </c>
      <c r="F77" s="96">
        <f t="shared" si="4"/>
        <v>27100</v>
      </c>
    </row>
    <row r="78" spans="1:6" ht="12.75">
      <c r="A78" s="41" t="s">
        <v>44</v>
      </c>
      <c r="B78" s="92"/>
      <c r="C78" s="93">
        <v>0</v>
      </c>
      <c r="D78" s="94">
        <f>+C78</f>
        <v>0</v>
      </c>
      <c r="E78" s="95">
        <f>+C31/1000</f>
        <v>17000</v>
      </c>
      <c r="F78" s="96">
        <f t="shared" si="4"/>
        <v>17000</v>
      </c>
    </row>
    <row r="79" spans="1:6" ht="13.5" thickBot="1">
      <c r="A79" s="45" t="s">
        <v>45</v>
      </c>
      <c r="B79" s="97"/>
      <c r="C79" s="93">
        <v>0</v>
      </c>
      <c r="D79" s="94">
        <f>+C79</f>
        <v>0</v>
      </c>
      <c r="E79" s="95">
        <f>+C32/1000</f>
        <v>27300</v>
      </c>
      <c r="F79" s="99">
        <f t="shared" si="4"/>
        <v>27300</v>
      </c>
    </row>
    <row r="80" spans="1:6" s="32" customFormat="1" ht="25.5" customHeight="1" thickBot="1">
      <c r="A80" s="164" t="s">
        <v>15</v>
      </c>
      <c r="B80" s="165"/>
      <c r="C80" s="100">
        <f>SUM(C75:C79)</f>
        <v>0</v>
      </c>
      <c r="D80" s="101">
        <f>SUM(D75:D79)</f>
        <v>0</v>
      </c>
      <c r="E80" s="102">
        <f>SUM(E75:E79)</f>
        <v>124000</v>
      </c>
      <c r="F80" s="103">
        <f t="shared" si="4"/>
        <v>124000</v>
      </c>
    </row>
    <row r="82" spans="1:6" s="32" customFormat="1" ht="16.5" customHeight="1">
      <c r="A82" s="34" t="s">
        <v>58</v>
      </c>
      <c r="B82" s="119"/>
      <c r="C82"/>
      <c r="D82"/>
      <c r="E82"/>
      <c r="F82"/>
    </row>
    <row r="83" ht="13.5" thickBot="1">
      <c r="F83" s="35" t="s">
        <v>22</v>
      </c>
    </row>
    <row r="84" spans="1:6" ht="12.75" customHeight="1">
      <c r="A84" s="78"/>
      <c r="B84" s="79"/>
      <c r="C84" s="166" t="s">
        <v>32</v>
      </c>
      <c r="D84" s="167"/>
      <c r="E84" s="80" t="s">
        <v>33</v>
      </c>
      <c r="F84" s="81" t="s">
        <v>34</v>
      </c>
    </row>
    <row r="85" spans="1:6" ht="12.75">
      <c r="A85" s="82" t="s">
        <v>50</v>
      </c>
      <c r="B85" s="83"/>
      <c r="C85" s="168"/>
      <c r="D85" s="169"/>
      <c r="E85" s="84" t="s">
        <v>35</v>
      </c>
      <c r="F85" s="85" t="s">
        <v>36</v>
      </c>
    </row>
    <row r="86" spans="1:6" ht="13.5" thickBot="1">
      <c r="A86" s="86"/>
      <c r="B86" s="87"/>
      <c r="C86" s="88" t="s">
        <v>37</v>
      </c>
      <c r="D86" s="89" t="s">
        <v>38</v>
      </c>
      <c r="E86" s="90" t="s">
        <v>39</v>
      </c>
      <c r="F86" s="91" t="s">
        <v>40</v>
      </c>
    </row>
    <row r="87" spans="1:6" ht="12.75">
      <c r="A87" s="41" t="s">
        <v>41</v>
      </c>
      <c r="B87" s="92"/>
      <c r="C87" s="93">
        <v>0</v>
      </c>
      <c r="D87" s="94">
        <f>+C87</f>
        <v>0</v>
      </c>
      <c r="E87" s="95">
        <f>+C51-B20/1000</f>
        <v>105</v>
      </c>
      <c r="F87" s="96">
        <f aca="true" t="shared" si="5" ref="F87:F92">SUM(D87:E87)</f>
        <v>105</v>
      </c>
    </row>
    <row r="88" spans="1:6" ht="12.75">
      <c r="A88" s="41" t="s">
        <v>42</v>
      </c>
      <c r="B88" s="92"/>
      <c r="C88" s="93">
        <v>0</v>
      </c>
      <c r="D88" s="94">
        <f>+C88</f>
        <v>0</v>
      </c>
      <c r="E88" s="95">
        <f>+C52-B21/1000-E100</f>
        <v>697.8</v>
      </c>
      <c r="F88" s="96">
        <f t="shared" si="5"/>
        <v>697.8</v>
      </c>
    </row>
    <row r="89" spans="1:6" ht="12.75">
      <c r="A89" s="41" t="s">
        <v>43</v>
      </c>
      <c r="B89" s="92"/>
      <c r="C89" s="93">
        <v>0</v>
      </c>
      <c r="D89" s="94">
        <f>+C89</f>
        <v>0</v>
      </c>
      <c r="E89" s="95">
        <f>+C53-B22/1000-E101</f>
        <v>331.9</v>
      </c>
      <c r="F89" s="96">
        <f t="shared" si="5"/>
        <v>331.9</v>
      </c>
    </row>
    <row r="90" spans="1:6" ht="12.75">
      <c r="A90" s="41" t="s">
        <v>44</v>
      </c>
      <c r="B90" s="92"/>
      <c r="C90" s="93">
        <v>0</v>
      </c>
      <c r="D90" s="94">
        <f>+C90</f>
        <v>0</v>
      </c>
      <c r="E90" s="95">
        <f>+C54-B23/1000-E102</f>
        <v>1608.6</v>
      </c>
      <c r="F90" s="96">
        <f t="shared" si="5"/>
        <v>1608.6</v>
      </c>
    </row>
    <row r="91" spans="1:6" ht="13.5" thickBot="1">
      <c r="A91" s="45" t="s">
        <v>45</v>
      </c>
      <c r="B91" s="97"/>
      <c r="C91" s="93">
        <v>0</v>
      </c>
      <c r="D91" s="94">
        <f>+C91</f>
        <v>0</v>
      </c>
      <c r="E91" s="95">
        <f>+C55-B24/1000-E103</f>
        <v>470.6</v>
      </c>
      <c r="F91" s="96">
        <f t="shared" si="5"/>
        <v>470.6</v>
      </c>
    </row>
    <row r="92" spans="1:6" s="32" customFormat="1" ht="25.5" customHeight="1" thickBot="1">
      <c r="A92" s="164" t="s">
        <v>15</v>
      </c>
      <c r="B92" s="165"/>
      <c r="C92" s="100">
        <f>SUM(C87:C91)</f>
        <v>0</v>
      </c>
      <c r="D92" s="101">
        <f>SUM(D87:D91)</f>
        <v>0</v>
      </c>
      <c r="E92" s="102">
        <f>SUM(E87:E91)</f>
        <v>3213.8999999999996</v>
      </c>
      <c r="F92" s="103">
        <f t="shared" si="5"/>
        <v>3213.8999999999996</v>
      </c>
    </row>
    <row r="93" spans="1:6" ht="12" customHeight="1">
      <c r="A93"/>
      <c r="B93"/>
      <c r="C93"/>
      <c r="D93"/>
      <c r="E93"/>
      <c r="F93"/>
    </row>
    <row r="94" spans="1:6" s="32" customFormat="1" ht="16.5" customHeight="1">
      <c r="A94" s="34" t="s">
        <v>59</v>
      </c>
      <c r="B94" s="119"/>
      <c r="C94"/>
      <c r="D94"/>
      <c r="E94"/>
      <c r="F94"/>
    </row>
    <row r="95" ht="13.5" thickBot="1">
      <c r="F95" s="35" t="s">
        <v>22</v>
      </c>
    </row>
    <row r="96" spans="1:6" ht="12.75" customHeight="1">
      <c r="A96" s="78"/>
      <c r="B96" s="79"/>
      <c r="C96" s="166" t="s">
        <v>32</v>
      </c>
      <c r="D96" s="167"/>
      <c r="E96" s="80" t="s">
        <v>33</v>
      </c>
      <c r="F96" s="81" t="s">
        <v>34</v>
      </c>
    </row>
    <row r="97" spans="1:6" ht="12.75">
      <c r="A97" s="82" t="s">
        <v>50</v>
      </c>
      <c r="B97" s="83"/>
      <c r="C97" s="168"/>
      <c r="D97" s="169"/>
      <c r="E97" s="84" t="s">
        <v>35</v>
      </c>
      <c r="F97" s="85" t="s">
        <v>36</v>
      </c>
    </row>
    <row r="98" spans="1:6" ht="13.5" thickBot="1">
      <c r="A98" s="86"/>
      <c r="B98" s="87"/>
      <c r="C98" s="88" t="s">
        <v>37</v>
      </c>
      <c r="D98" s="89" t="s">
        <v>38</v>
      </c>
      <c r="E98" s="90" t="s">
        <v>39</v>
      </c>
      <c r="F98" s="91" t="s">
        <v>40</v>
      </c>
    </row>
    <row r="99" spans="1:6" ht="12.75">
      <c r="A99" s="41" t="s">
        <v>41</v>
      </c>
      <c r="B99" s="92"/>
      <c r="C99" s="93">
        <v>0</v>
      </c>
      <c r="D99" s="94">
        <f>+C99</f>
        <v>0</v>
      </c>
      <c r="E99" s="95">
        <v>0</v>
      </c>
      <c r="F99" s="96">
        <f aca="true" t="shared" si="6" ref="F99:F104">SUM(D99:E99)</f>
        <v>0</v>
      </c>
    </row>
    <row r="100" spans="1:6" ht="12.75">
      <c r="A100" s="41" t="s">
        <v>42</v>
      </c>
      <c r="B100" s="92"/>
      <c r="C100" s="93">
        <v>0</v>
      </c>
      <c r="D100" s="94">
        <f>+C100</f>
        <v>0</v>
      </c>
      <c r="E100" s="95">
        <v>12.2</v>
      </c>
      <c r="F100" s="96">
        <f t="shared" si="6"/>
        <v>12.2</v>
      </c>
    </row>
    <row r="101" spans="1:6" ht="12.75">
      <c r="A101" s="41" t="s">
        <v>43</v>
      </c>
      <c r="B101" s="92"/>
      <c r="C101" s="93">
        <v>0</v>
      </c>
      <c r="D101" s="94">
        <f>+C101</f>
        <v>0</v>
      </c>
      <c r="E101" s="95">
        <v>3.1</v>
      </c>
      <c r="F101" s="96">
        <f t="shared" si="6"/>
        <v>3.1</v>
      </c>
    </row>
    <row r="102" spans="1:6" ht="12.75">
      <c r="A102" s="41" t="s">
        <v>44</v>
      </c>
      <c r="B102" s="92"/>
      <c r="C102" s="93">
        <v>0</v>
      </c>
      <c r="D102" s="94">
        <f>+C102</f>
        <v>0</v>
      </c>
      <c r="E102" s="95">
        <v>21.4</v>
      </c>
      <c r="F102" s="96">
        <f t="shared" si="6"/>
        <v>21.4</v>
      </c>
    </row>
    <row r="103" spans="1:6" ht="13.5" thickBot="1">
      <c r="A103" s="45" t="s">
        <v>45</v>
      </c>
      <c r="B103" s="97"/>
      <c r="C103" s="93">
        <v>0</v>
      </c>
      <c r="D103" s="94">
        <f>+C103</f>
        <v>0</v>
      </c>
      <c r="E103" s="95">
        <v>4.4</v>
      </c>
      <c r="F103" s="96">
        <f t="shared" si="6"/>
        <v>4.4</v>
      </c>
    </row>
    <row r="104" spans="1:6" s="32" customFormat="1" ht="18" customHeight="1" thickBot="1">
      <c r="A104" s="164" t="s">
        <v>15</v>
      </c>
      <c r="B104" s="165"/>
      <c r="C104" s="100">
        <f>SUM(C99:C103)</f>
        <v>0</v>
      </c>
      <c r="D104" s="101">
        <f>SUM(D99:D103)</f>
        <v>0</v>
      </c>
      <c r="E104" s="102">
        <f>SUM(E99:E103)</f>
        <v>41.099999999999994</v>
      </c>
      <c r="F104" s="103">
        <f t="shared" si="6"/>
        <v>41.099999999999994</v>
      </c>
    </row>
    <row r="105" spans="1:6" ht="15" customHeight="1">
      <c r="A105"/>
      <c r="B105"/>
      <c r="C105"/>
      <c r="D105"/>
      <c r="E105"/>
      <c r="F105"/>
    </row>
    <row r="106" spans="1:6" ht="14.25" customHeight="1">
      <c r="A106" s="34" t="s">
        <v>62</v>
      </c>
      <c r="B106"/>
      <c r="C106"/>
      <c r="D106"/>
      <c r="E106"/>
      <c r="F106" s="35"/>
    </row>
    <row r="107" spans="1:6" ht="14.25" customHeight="1" thickBot="1">
      <c r="A107" s="34"/>
      <c r="B107"/>
      <c r="C107"/>
      <c r="D107"/>
      <c r="E107"/>
      <c r="F107" s="35" t="s">
        <v>22</v>
      </c>
    </row>
    <row r="108" spans="1:6" ht="12.75">
      <c r="A108" s="78"/>
      <c r="B108" s="79"/>
      <c r="C108" s="166" t="s">
        <v>32</v>
      </c>
      <c r="D108" s="167"/>
      <c r="E108" s="80" t="s">
        <v>33</v>
      </c>
      <c r="F108" s="81" t="s">
        <v>34</v>
      </c>
    </row>
    <row r="109" spans="1:6" ht="12.75">
      <c r="A109" s="82" t="s">
        <v>60</v>
      </c>
      <c r="B109" s="83"/>
      <c r="C109" s="168"/>
      <c r="D109" s="169"/>
      <c r="E109" s="84" t="s">
        <v>35</v>
      </c>
      <c r="F109" s="85" t="s">
        <v>36</v>
      </c>
    </row>
    <row r="110" spans="1:6" ht="13.5" thickBot="1">
      <c r="A110" s="86"/>
      <c r="B110" s="87"/>
      <c r="C110" s="88" t="s">
        <v>37</v>
      </c>
      <c r="D110" s="89" t="s">
        <v>38</v>
      </c>
      <c r="E110" s="90" t="s">
        <v>39</v>
      </c>
      <c r="F110" s="91" t="s">
        <v>40</v>
      </c>
    </row>
    <row r="111" spans="1:6" s="32" customFormat="1" ht="18" customHeight="1">
      <c r="A111" s="104" t="s">
        <v>41</v>
      </c>
      <c r="B111" s="105"/>
      <c r="C111" s="106">
        <v>0</v>
      </c>
      <c r="D111" s="107">
        <f>+C111</f>
        <v>0</v>
      </c>
      <c r="E111" s="108">
        <v>141.6</v>
      </c>
      <c r="F111" s="109">
        <f>SUM(D111:E111)</f>
        <v>141.6</v>
      </c>
    </row>
    <row r="112" spans="1:6" s="32" customFormat="1" ht="18" customHeight="1" thickBot="1">
      <c r="A112" s="104" t="s">
        <v>44</v>
      </c>
      <c r="B112" s="105"/>
      <c r="C112" s="106">
        <v>0</v>
      </c>
      <c r="D112" s="107">
        <f>+C112</f>
        <v>0</v>
      </c>
      <c r="E112" s="108">
        <v>7.4</v>
      </c>
      <c r="F112" s="109">
        <f>SUM(D112:E112)</f>
        <v>7.4</v>
      </c>
    </row>
    <row r="113" spans="1:6" s="32" customFormat="1" ht="32.25" customHeight="1" thickBot="1">
      <c r="A113" s="164" t="s">
        <v>46</v>
      </c>
      <c r="B113" s="165"/>
      <c r="C113" s="100">
        <f>SUM(C111:C112)</f>
        <v>0</v>
      </c>
      <c r="D113" s="101">
        <f>SUM(D111:D112)</f>
        <v>0</v>
      </c>
      <c r="E113" s="102">
        <f>SUM(E111:E112)</f>
        <v>149</v>
      </c>
      <c r="F113" s="103">
        <f>SUM(D113:E113)</f>
        <v>149</v>
      </c>
    </row>
    <row r="114" spans="1:6" s="32" customFormat="1" ht="19.5" customHeight="1" thickBot="1">
      <c r="A114" s="104" t="s">
        <v>47</v>
      </c>
      <c r="B114" s="105"/>
      <c r="C114" s="106">
        <v>0</v>
      </c>
      <c r="D114" s="107">
        <f>+C114</f>
        <v>0</v>
      </c>
      <c r="E114" s="108">
        <v>32.6</v>
      </c>
      <c r="F114" s="109">
        <f>SUM(D114:E114)</f>
        <v>32.6</v>
      </c>
    </row>
    <row r="115" spans="1:6" s="32" customFormat="1" ht="25.5" customHeight="1" thickBot="1">
      <c r="A115" s="164" t="s">
        <v>61</v>
      </c>
      <c r="B115" s="165"/>
      <c r="C115" s="100">
        <f>SUM(C113:C114)</f>
        <v>0</v>
      </c>
      <c r="D115" s="101">
        <f>SUM(D113:D114)</f>
        <v>0</v>
      </c>
      <c r="E115" s="102">
        <f>+E114</f>
        <v>32.6</v>
      </c>
      <c r="F115" s="103">
        <f>SUM(D115:E115)</f>
        <v>32.6</v>
      </c>
    </row>
    <row r="123" spans="1:4" ht="34.5" customHeight="1" hidden="1" thickBot="1">
      <c r="A123" s="148" t="s">
        <v>48</v>
      </c>
      <c r="B123" s="172"/>
      <c r="C123" s="172"/>
      <c r="D123" s="173"/>
    </row>
    <row r="124" spans="1:4" ht="12.75" hidden="1">
      <c r="A124" s="170">
        <v>6351</v>
      </c>
      <c r="B124" s="171"/>
      <c r="C124" s="110">
        <v>5331</v>
      </c>
      <c r="D124" s="111">
        <v>5331</v>
      </c>
    </row>
    <row r="125" spans="1:4" ht="13.5" hidden="1" thickBot="1">
      <c r="A125" s="66" t="s">
        <v>49</v>
      </c>
      <c r="B125" s="112" t="s">
        <v>50</v>
      </c>
      <c r="C125" s="66" t="s">
        <v>51</v>
      </c>
      <c r="D125" s="112" t="s">
        <v>52</v>
      </c>
    </row>
    <row r="126" spans="1:4" ht="12.75" hidden="1">
      <c r="A126" s="57">
        <v>9500</v>
      </c>
      <c r="B126" s="59"/>
      <c r="C126" s="113">
        <v>25100</v>
      </c>
      <c r="D126" s="59">
        <v>105</v>
      </c>
    </row>
    <row r="127" spans="1:4" ht="12.75" hidden="1">
      <c r="A127" s="42">
        <v>35900</v>
      </c>
      <c r="B127" s="59">
        <v>710</v>
      </c>
      <c r="C127" s="114"/>
      <c r="D127" s="44"/>
    </row>
    <row r="128" spans="1:4" ht="12.75" hidden="1">
      <c r="A128" s="42">
        <v>12534.603</v>
      </c>
      <c r="B128" s="59"/>
      <c r="C128" s="42">
        <v>19965.397</v>
      </c>
      <c r="D128" s="59">
        <v>335</v>
      </c>
    </row>
    <row r="129" spans="1:4" ht="12.75" hidden="1">
      <c r="A129" s="42">
        <v>24400</v>
      </c>
      <c r="B129" s="59">
        <v>1630</v>
      </c>
      <c r="C129" s="114">
        <v>0</v>
      </c>
      <c r="D129" s="44">
        <v>0</v>
      </c>
    </row>
    <row r="130" spans="1:4" ht="13.5" hidden="1" thickBot="1">
      <c r="A130" s="62">
        <v>15895</v>
      </c>
      <c r="B130" s="115"/>
      <c r="C130" s="116">
        <v>19805</v>
      </c>
      <c r="D130" s="64">
        <v>475</v>
      </c>
    </row>
    <row r="131" spans="1:4" ht="13.5" hidden="1" thickBot="1">
      <c r="A131" s="50">
        <f>SUM(A126:A130)</f>
        <v>98229.603</v>
      </c>
      <c r="B131" s="52">
        <f>SUM(B126:B130)</f>
        <v>2340</v>
      </c>
      <c r="C131" s="117">
        <f>SUM(C126:C130)</f>
        <v>64870.397</v>
      </c>
      <c r="D131" s="52">
        <f>SUM(D126:D130)</f>
        <v>915</v>
      </c>
    </row>
  </sheetData>
  <mergeCells count="35">
    <mergeCell ref="B4:B5"/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A124:B124"/>
    <mergeCell ref="A123:D123"/>
    <mergeCell ref="B18:D18"/>
    <mergeCell ref="B36:C36"/>
    <mergeCell ref="B27:D27"/>
    <mergeCell ref="A35:A37"/>
    <mergeCell ref="D36:D37"/>
    <mergeCell ref="B35:D35"/>
    <mergeCell ref="C96:D97"/>
    <mergeCell ref="A104:B104"/>
    <mergeCell ref="C84:D85"/>
    <mergeCell ref="C108:D109"/>
    <mergeCell ref="C48:D49"/>
    <mergeCell ref="C60:D61"/>
    <mergeCell ref="C72:D73"/>
    <mergeCell ref="A113:B113"/>
    <mergeCell ref="A115:B115"/>
    <mergeCell ref="A56:B56"/>
    <mergeCell ref="A80:B80"/>
    <mergeCell ref="A92:B92"/>
    <mergeCell ref="A68:B68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r:id="rId1"/>
  <headerFooter alignWithMargins="0">
    <oddFooter>&amp;CStrana &amp;P / &amp;N</oddFooter>
  </headerFooter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G74" sqref="G74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72</v>
      </c>
      <c r="F1" s="3"/>
    </row>
    <row r="2" spans="1:6" ht="12.75">
      <c r="A2" s="1"/>
      <c r="B2" s="1"/>
      <c r="C2" s="2"/>
      <c r="D2" s="2"/>
      <c r="E2" s="4" t="s">
        <v>0</v>
      </c>
      <c r="F2" s="4"/>
    </row>
    <row r="3" spans="1:6" ht="17.25" customHeight="1" hidden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88" t="s">
        <v>2</v>
      </c>
      <c r="B4" s="186" t="s">
        <v>3</v>
      </c>
      <c r="C4" s="182" t="s">
        <v>4</v>
      </c>
      <c r="D4" s="182" t="s">
        <v>5</v>
      </c>
      <c r="E4" s="182" t="s">
        <v>6</v>
      </c>
      <c r="F4" s="184" t="s">
        <v>7</v>
      </c>
    </row>
    <row r="5" spans="1:6" s="1" customFormat="1" ht="13.5" customHeight="1" hidden="1">
      <c r="A5" s="189"/>
      <c r="B5" s="187"/>
      <c r="C5" s="183"/>
      <c r="D5" s="183"/>
      <c r="E5" s="183"/>
      <c r="F5" s="185"/>
    </row>
    <row r="6" spans="1:6" ht="12.75" hidden="1">
      <c r="A6" s="159" t="s">
        <v>8</v>
      </c>
      <c r="B6" s="9" t="s">
        <v>9</v>
      </c>
      <c r="C6" s="10">
        <v>59254446</v>
      </c>
      <c r="D6" s="10">
        <v>691306</v>
      </c>
      <c r="E6" s="10">
        <v>592548</v>
      </c>
      <c r="F6" s="11">
        <f aca="true" t="shared" si="0" ref="F6:F15">+C6-E6-D6</f>
        <v>57970592</v>
      </c>
    </row>
    <row r="7" spans="1:6" ht="13.5" hidden="1" thickBot="1">
      <c r="A7" s="191"/>
      <c r="B7" s="12" t="s">
        <v>10</v>
      </c>
      <c r="C7" s="13">
        <v>71070017</v>
      </c>
      <c r="D7" s="13">
        <v>4649185</v>
      </c>
      <c r="E7" s="13">
        <v>5895612</v>
      </c>
      <c r="F7" s="14">
        <f t="shared" si="0"/>
        <v>60525220</v>
      </c>
    </row>
    <row r="8" spans="1:6" ht="12.75" hidden="1">
      <c r="A8" s="15" t="s">
        <v>11</v>
      </c>
      <c r="B8" s="16" t="s">
        <v>10</v>
      </c>
      <c r="C8" s="17">
        <v>12193979</v>
      </c>
      <c r="D8" s="17">
        <v>1912188</v>
      </c>
      <c r="E8" s="17">
        <v>961272</v>
      </c>
      <c r="F8" s="18">
        <f t="shared" si="0"/>
        <v>9320519</v>
      </c>
    </row>
    <row r="9" spans="1:6" ht="12.75" hidden="1">
      <c r="A9" s="159" t="s">
        <v>12</v>
      </c>
      <c r="B9" s="19" t="s">
        <v>9</v>
      </c>
      <c r="C9" s="20">
        <v>209563586</v>
      </c>
      <c r="D9" s="20">
        <v>2106</v>
      </c>
      <c r="E9" s="20">
        <v>2287104</v>
      </c>
      <c r="F9" s="21">
        <f t="shared" si="0"/>
        <v>207274376</v>
      </c>
    </row>
    <row r="10" spans="1:6" ht="13.5" hidden="1" thickBot="1">
      <c r="A10" s="191"/>
      <c r="B10" s="22" t="s">
        <v>10</v>
      </c>
      <c r="C10" s="23">
        <v>168807520</v>
      </c>
      <c r="D10" s="23">
        <v>1450323</v>
      </c>
      <c r="E10" s="23">
        <v>12906569</v>
      </c>
      <c r="F10" s="24">
        <f t="shared" si="0"/>
        <v>154450628</v>
      </c>
    </row>
    <row r="11" spans="1:6" ht="12.75" hidden="1">
      <c r="A11" s="159" t="s">
        <v>13</v>
      </c>
      <c r="B11" s="19" t="s">
        <v>9</v>
      </c>
      <c r="C11" s="20">
        <v>226092</v>
      </c>
      <c r="D11" s="20">
        <v>378</v>
      </c>
      <c r="E11" s="20">
        <v>2268</v>
      </c>
      <c r="F11" s="21">
        <f t="shared" si="0"/>
        <v>223446</v>
      </c>
    </row>
    <row r="12" spans="1:6" ht="12.75" customHeight="1" hidden="1">
      <c r="A12" s="191"/>
      <c r="B12" s="12" t="s">
        <v>10</v>
      </c>
      <c r="C12" s="13">
        <v>22154391.360000003</v>
      </c>
      <c r="D12" s="13">
        <v>1971603</v>
      </c>
      <c r="E12" s="13">
        <v>2001288</v>
      </c>
      <c r="F12" s="14">
        <f t="shared" si="0"/>
        <v>18181500.360000003</v>
      </c>
    </row>
    <row r="13" spans="1:6" ht="12.75" customHeight="1" hidden="1">
      <c r="A13" s="157" t="s">
        <v>14</v>
      </c>
      <c r="B13" s="9" t="s">
        <v>9</v>
      </c>
      <c r="C13" s="25">
        <v>66365052</v>
      </c>
      <c r="D13" s="20">
        <v>468260</v>
      </c>
      <c r="E13" s="20">
        <v>770584</v>
      </c>
      <c r="F13" s="21">
        <f t="shared" si="0"/>
        <v>65126208</v>
      </c>
    </row>
    <row r="14" spans="1:6" ht="12.75" customHeight="1" hidden="1">
      <c r="A14" s="190"/>
      <c r="B14" s="26" t="s">
        <v>10</v>
      </c>
      <c r="C14" s="27">
        <v>32185504</v>
      </c>
      <c r="D14" s="28">
        <v>2971917</v>
      </c>
      <c r="E14" s="28">
        <v>3419532</v>
      </c>
      <c r="F14" s="29">
        <f t="shared" si="0"/>
        <v>25794055</v>
      </c>
    </row>
    <row r="15" spans="1:6" s="32" customFormat="1" ht="17.25" customHeight="1" hidden="1">
      <c r="A15" s="162" t="s">
        <v>15</v>
      </c>
      <c r="B15" s="192"/>
      <c r="C15" s="30">
        <f>SUM(C6:C14)</f>
        <v>641820587.36</v>
      </c>
      <c r="D15" s="30">
        <f>SUM(D6:D14)</f>
        <v>14117266</v>
      </c>
      <c r="E15" s="30">
        <f>SUM(E6:E14)</f>
        <v>28836777</v>
      </c>
      <c r="F15" s="31">
        <f t="shared" si="0"/>
        <v>598866544.36</v>
      </c>
    </row>
    <row r="16" ht="8.25" customHeight="1" hidden="1"/>
    <row r="17" spans="1:6" ht="17.25" customHeight="1" hidden="1">
      <c r="A17" s="34" t="s">
        <v>16</v>
      </c>
      <c r="B17" s="1"/>
      <c r="C17" s="2"/>
      <c r="D17" s="2"/>
      <c r="E17" s="2"/>
      <c r="F17" s="2"/>
    </row>
    <row r="18" spans="1:6" s="32" customFormat="1" ht="12" customHeight="1" hidden="1">
      <c r="A18" s="155" t="s">
        <v>2</v>
      </c>
      <c r="B18" s="143">
        <v>2004</v>
      </c>
      <c r="C18" s="144"/>
      <c r="D18" s="145"/>
      <c r="E18" s="143">
        <v>2005</v>
      </c>
      <c r="F18" s="144"/>
    </row>
    <row r="19" spans="1:6" s="40" customFormat="1" ht="22.5" hidden="1">
      <c r="A19" s="156"/>
      <c r="B19" s="36" t="s">
        <v>18</v>
      </c>
      <c r="C19" s="37" t="s">
        <v>10</v>
      </c>
      <c r="D19" s="38" t="s">
        <v>9</v>
      </c>
      <c r="E19" s="36" t="s">
        <v>18</v>
      </c>
      <c r="F19" s="37" t="s">
        <v>10</v>
      </c>
    </row>
    <row r="20" spans="1:6" ht="12.75" hidden="1">
      <c r="A20" s="41" t="s">
        <v>8</v>
      </c>
      <c r="B20" s="42">
        <v>28100000</v>
      </c>
      <c r="C20" s="43">
        <v>20500000</v>
      </c>
      <c r="D20" s="44">
        <f>+B20-C20</f>
        <v>7600000</v>
      </c>
      <c r="E20" s="42" t="e">
        <f>+F20+#REF!</f>
        <v>#REF!</v>
      </c>
      <c r="F20" s="43">
        <f>+C20+E7</f>
        <v>26395612</v>
      </c>
    </row>
    <row r="21" spans="1:6" ht="12.75" hidden="1">
      <c r="A21" s="41" t="s">
        <v>11</v>
      </c>
      <c r="B21" s="42">
        <v>34900000</v>
      </c>
      <c r="C21" s="43">
        <v>26200000</v>
      </c>
      <c r="D21" s="44">
        <f>+B21-C21</f>
        <v>8700000</v>
      </c>
      <c r="E21" s="42" t="e">
        <f>+F21+#REF!</f>
        <v>#REF!</v>
      </c>
      <c r="F21" s="43">
        <f>+C21</f>
        <v>26200000</v>
      </c>
    </row>
    <row r="22" spans="1:6" ht="12.75" hidden="1">
      <c r="A22" s="41" t="s">
        <v>12</v>
      </c>
      <c r="B22" s="42">
        <v>17200000</v>
      </c>
      <c r="C22" s="43">
        <v>14100000</v>
      </c>
      <c r="D22" s="44">
        <f>+B22-C22</f>
        <v>3100000</v>
      </c>
      <c r="E22" s="42" t="e">
        <f>+F22+#REF!</f>
        <v>#REF!</v>
      </c>
      <c r="F22" s="43">
        <f>+C22+E10</f>
        <v>27006569</v>
      </c>
    </row>
    <row r="23" spans="1:6" ht="12.75" hidden="1">
      <c r="A23" s="41" t="s">
        <v>13</v>
      </c>
      <c r="B23" s="42">
        <v>22300000</v>
      </c>
      <c r="C23" s="43">
        <v>15000000</v>
      </c>
      <c r="D23" s="44">
        <f>+B23-C23</f>
        <v>7300000</v>
      </c>
      <c r="E23" s="42" t="e">
        <f>+F23+#REF!</f>
        <v>#REF!</v>
      </c>
      <c r="F23" s="43">
        <f>+C23+E12</f>
        <v>17001288</v>
      </c>
    </row>
    <row r="24" spans="1:6" ht="13.5" hidden="1" thickBot="1">
      <c r="A24" s="45" t="s">
        <v>14</v>
      </c>
      <c r="B24" s="46">
        <f>+C24+D24</f>
        <v>31400000</v>
      </c>
      <c r="C24" s="47">
        <v>23800000</v>
      </c>
      <c r="D24" s="48">
        <v>7600000</v>
      </c>
      <c r="E24" s="46" t="e">
        <f>+F24+#REF!</f>
        <v>#REF!</v>
      </c>
      <c r="F24" s="47">
        <f>+C24+E14</f>
        <v>27219532</v>
      </c>
    </row>
    <row r="25" spans="1:6" s="54" customFormat="1" ht="13.5" hidden="1" thickBot="1">
      <c r="A25" s="49" t="s">
        <v>15</v>
      </c>
      <c r="B25" s="50">
        <f>SUM(B20:B24)</f>
        <v>133900000</v>
      </c>
      <c r="C25" s="51">
        <f>SUM(C20:C24)</f>
        <v>99600000</v>
      </c>
      <c r="D25" s="52">
        <f>SUM(D20:D24)</f>
        <v>34300000</v>
      </c>
      <c r="E25" s="50" t="e">
        <f>SUM(E20:E24)</f>
        <v>#REF!</v>
      </c>
      <c r="F25" s="51">
        <f>SUM(F20:F24)</f>
        <v>123823001</v>
      </c>
    </row>
    <row r="26" ht="3" customHeight="1" hidden="1"/>
    <row r="27" spans="1:6" ht="22.5" customHeight="1" hidden="1">
      <c r="A27" s="55" t="s">
        <v>2</v>
      </c>
      <c r="B27" s="148" t="s">
        <v>19</v>
      </c>
      <c r="C27" s="149"/>
      <c r="D27" s="150"/>
      <c r="E27" s="140" t="s">
        <v>20</v>
      </c>
      <c r="F27" s="141"/>
    </row>
    <row r="28" spans="1:6" ht="12.75" customHeight="1" hidden="1">
      <c r="A28" s="56" t="s">
        <v>8</v>
      </c>
      <c r="B28" s="57" t="e">
        <f>+D28+C28</f>
        <v>#REF!</v>
      </c>
      <c r="C28" s="58">
        <f>+CEILING(F20,100000)</f>
        <v>26400000</v>
      </c>
      <c r="D28" s="59" t="e">
        <f>+CEILING(#REF!,100000)</f>
        <v>#REF!</v>
      </c>
      <c r="E28" s="57" t="e">
        <f aca="true" t="shared" si="1" ref="E28:F32">+B28-B20</f>
        <v>#REF!</v>
      </c>
      <c r="F28" s="58">
        <f t="shared" si="1"/>
        <v>5900000</v>
      </c>
    </row>
    <row r="29" spans="1:6" ht="12.75" hidden="1">
      <c r="A29" s="60" t="s">
        <v>11</v>
      </c>
      <c r="B29" s="42" t="e">
        <f>+D29+C29</f>
        <v>#REF!</v>
      </c>
      <c r="C29" s="43">
        <f>+CEILING(F21,100000)</f>
        <v>26200000</v>
      </c>
      <c r="D29" s="44" t="e">
        <f>+CEILING(#REF!,100000)</f>
        <v>#REF!</v>
      </c>
      <c r="E29" s="57" t="e">
        <f t="shared" si="1"/>
        <v>#REF!</v>
      </c>
      <c r="F29" s="43">
        <f t="shared" si="1"/>
        <v>0</v>
      </c>
    </row>
    <row r="30" spans="1:6" ht="12.75" hidden="1">
      <c r="A30" s="60" t="s">
        <v>12</v>
      </c>
      <c r="B30" s="42" t="e">
        <f>+D30+C30</f>
        <v>#REF!</v>
      </c>
      <c r="C30" s="43">
        <f>+CEILING(F22,100000)</f>
        <v>27100000</v>
      </c>
      <c r="D30" s="44" t="e">
        <f>+CEILING(#REF!,100000)</f>
        <v>#REF!</v>
      </c>
      <c r="E30" s="57" t="e">
        <f t="shared" si="1"/>
        <v>#REF!</v>
      </c>
      <c r="F30" s="43">
        <f t="shared" si="1"/>
        <v>13000000</v>
      </c>
    </row>
    <row r="31" spans="1:6" ht="12.75" hidden="1">
      <c r="A31" s="60" t="s">
        <v>13</v>
      </c>
      <c r="B31" s="42" t="e">
        <f>+D31+C31</f>
        <v>#REF!</v>
      </c>
      <c r="C31" s="43">
        <f>+FLOOR(F23,100000)</f>
        <v>17000000</v>
      </c>
      <c r="D31" s="44" t="e">
        <f>+CEILING(#REF!,100000)</f>
        <v>#REF!</v>
      </c>
      <c r="E31" s="57" t="e">
        <f t="shared" si="1"/>
        <v>#REF!</v>
      </c>
      <c r="F31" s="43">
        <f t="shared" si="1"/>
        <v>2000000</v>
      </c>
    </row>
    <row r="32" spans="1:6" ht="12.75" hidden="1">
      <c r="A32" s="61" t="s">
        <v>14</v>
      </c>
      <c r="B32" s="62" t="e">
        <f>+D32+C32</f>
        <v>#REF!</v>
      </c>
      <c r="C32" s="63">
        <f>+CEILING(F24,100000)</f>
        <v>27300000</v>
      </c>
      <c r="D32" s="64" t="e">
        <f>+CEILING(#REF!,100000)</f>
        <v>#REF!</v>
      </c>
      <c r="E32" s="65" t="e">
        <f t="shared" si="1"/>
        <v>#REF!</v>
      </c>
      <c r="F32" s="63">
        <f t="shared" si="1"/>
        <v>3500000</v>
      </c>
    </row>
    <row r="33" spans="1:6" s="54" customFormat="1" ht="13.5" hidden="1" thickBot="1">
      <c r="A33" s="49" t="s">
        <v>15</v>
      </c>
      <c r="B33" s="50" t="e">
        <f>SUM(B28:B32)</f>
        <v>#REF!</v>
      </c>
      <c r="C33" s="51">
        <f>SUM(C28:C32)</f>
        <v>124000000</v>
      </c>
      <c r="D33" s="52" t="e">
        <f>SUM(D28:D32)</f>
        <v>#REF!</v>
      </c>
      <c r="E33" s="50" t="e">
        <f>SUM(E28:E32)</f>
        <v>#REF!</v>
      </c>
      <c r="F33" s="51">
        <f>SUM(F28:F32)</f>
        <v>24400000</v>
      </c>
    </row>
    <row r="34" spans="1:6" ht="12.75" hidden="1">
      <c r="A34" s="34" t="s">
        <v>21</v>
      </c>
      <c r="B34" s="1"/>
      <c r="C34" s="2"/>
      <c r="D34" s="2"/>
      <c r="E34" s="2"/>
      <c r="F34" s="2"/>
    </row>
    <row r="35" spans="1:6" ht="34.5" customHeight="1" hidden="1">
      <c r="A35" s="176" t="s">
        <v>2</v>
      </c>
      <c r="B35" s="148"/>
      <c r="C35" s="172"/>
      <c r="D35" s="181"/>
      <c r="E35" s="2"/>
      <c r="F35" s="2"/>
    </row>
    <row r="36" spans="1:6" ht="15.75" customHeight="1" hidden="1">
      <c r="A36" s="177"/>
      <c r="B36" s="174" t="s">
        <v>23</v>
      </c>
      <c r="C36" s="175"/>
      <c r="D36" s="179" t="s">
        <v>24</v>
      </c>
      <c r="E36" s="2"/>
      <c r="F36" s="2"/>
    </row>
    <row r="37" spans="1:4" s="32" customFormat="1" ht="17.25" customHeight="1" hidden="1">
      <c r="A37" s="178"/>
      <c r="B37" s="66" t="s">
        <v>25</v>
      </c>
      <c r="C37" s="67" t="s">
        <v>26</v>
      </c>
      <c r="D37" s="180"/>
    </row>
    <row r="38" spans="1:6" ht="12.75" hidden="1">
      <c r="A38" s="68" t="s">
        <v>27</v>
      </c>
      <c r="B38" s="57">
        <v>28205</v>
      </c>
      <c r="C38" s="59">
        <f>-B38</f>
        <v>-28205</v>
      </c>
      <c r="D38" s="69">
        <f>+B38+C38</f>
        <v>0</v>
      </c>
      <c r="E38" s="2"/>
      <c r="F38" s="2"/>
    </row>
    <row r="39" spans="1:6" ht="12.75" hidden="1">
      <c r="A39" s="60" t="s">
        <v>28</v>
      </c>
      <c r="B39" s="42">
        <v>35610</v>
      </c>
      <c r="C39" s="59">
        <f>-B39</f>
        <v>-35610</v>
      </c>
      <c r="D39" s="70">
        <f>+B39+C39</f>
        <v>0</v>
      </c>
      <c r="E39" s="2"/>
      <c r="F39" s="2"/>
    </row>
    <row r="40" spans="1:6" ht="12.75" hidden="1">
      <c r="A40" s="60" t="s">
        <v>29</v>
      </c>
      <c r="B40" s="42">
        <v>17535</v>
      </c>
      <c r="C40" s="59">
        <f>-B40</f>
        <v>-17535</v>
      </c>
      <c r="D40" s="70">
        <f>+B40+C40</f>
        <v>0</v>
      </c>
      <c r="E40" s="2"/>
      <c r="F40" s="2"/>
    </row>
    <row r="41" spans="1:6" ht="12.75" hidden="1">
      <c r="A41" s="60" t="s">
        <v>30</v>
      </c>
      <c r="B41" s="42">
        <v>23930</v>
      </c>
      <c r="C41" s="59">
        <f>-B41</f>
        <v>-23930</v>
      </c>
      <c r="D41" s="70">
        <f>+B41+C41</f>
        <v>0</v>
      </c>
      <c r="E41" s="2"/>
      <c r="F41" s="2"/>
    </row>
    <row r="42" spans="1:6" ht="12.75" hidden="1">
      <c r="A42" s="61" t="s">
        <v>31</v>
      </c>
      <c r="B42" s="62">
        <v>31875</v>
      </c>
      <c r="C42" s="59">
        <f>-B42</f>
        <v>-31875</v>
      </c>
      <c r="D42" s="71">
        <f>+B42+C42</f>
        <v>0</v>
      </c>
      <c r="E42" s="2"/>
      <c r="F42" s="2"/>
    </row>
    <row r="43" spans="1:4" s="54" customFormat="1" ht="13.5" hidden="1" thickBot="1">
      <c r="A43" s="72" t="s">
        <v>15</v>
      </c>
      <c r="B43" s="50">
        <f>SUM(B38:B42)</f>
        <v>137155</v>
      </c>
      <c r="C43" s="52">
        <f>SUM(C38:C42)</f>
        <v>-137155</v>
      </c>
      <c r="D43" s="73">
        <f>SUM(D38:D42)</f>
        <v>0</v>
      </c>
    </row>
    <row r="44" spans="1:6" ht="15.75">
      <c r="A44" s="118" t="s">
        <v>64</v>
      </c>
      <c r="B44" s="75"/>
      <c r="C44" s="76"/>
      <c r="D44" s="76"/>
      <c r="E44" s="77"/>
      <c r="F44" s="2"/>
    </row>
    <row r="45" spans="1:6" ht="10.5" customHeight="1">
      <c r="A45" s="74"/>
      <c r="B45" s="75"/>
      <c r="C45" s="76"/>
      <c r="D45" s="76"/>
      <c r="E45" s="77"/>
      <c r="F45" s="2"/>
    </row>
    <row r="46" spans="1:6" ht="11.25" customHeight="1">
      <c r="A46" s="34" t="s">
        <v>66</v>
      </c>
      <c r="B46" s="1"/>
      <c r="C46" s="2"/>
      <c r="D46" s="2"/>
      <c r="E46" s="2"/>
      <c r="F46" s="35"/>
    </row>
    <row r="47" ht="12.75" customHeight="1" thickBot="1">
      <c r="F47" s="35" t="s">
        <v>22</v>
      </c>
    </row>
    <row r="48" spans="1:6" ht="12" customHeight="1">
      <c r="A48" s="78"/>
      <c r="B48" s="79"/>
      <c r="C48" s="166" t="s">
        <v>68</v>
      </c>
      <c r="D48" s="167"/>
      <c r="E48" s="80" t="s">
        <v>33</v>
      </c>
      <c r="F48" s="81" t="s">
        <v>34</v>
      </c>
    </row>
    <row r="49" spans="1:6" ht="11.25" customHeight="1">
      <c r="A49" s="82" t="s">
        <v>55</v>
      </c>
      <c r="B49" s="83"/>
      <c r="C49" s="168"/>
      <c r="D49" s="169"/>
      <c r="E49" s="84" t="s">
        <v>35</v>
      </c>
      <c r="F49" s="85" t="s">
        <v>69</v>
      </c>
    </row>
    <row r="50" spans="1:6" ht="13.5" thickBot="1">
      <c r="A50" s="86"/>
      <c r="B50" s="87"/>
      <c r="C50" s="88" t="s">
        <v>37</v>
      </c>
      <c r="D50" s="89" t="s">
        <v>38</v>
      </c>
      <c r="E50" s="90" t="s">
        <v>39</v>
      </c>
      <c r="F50" s="91" t="s">
        <v>40</v>
      </c>
    </row>
    <row r="51" spans="1:6" ht="13.5" thickBot="1">
      <c r="A51" s="164" t="s">
        <v>15</v>
      </c>
      <c r="B51" s="165"/>
      <c r="C51" s="130">
        <f>SUM(C52:C56)</f>
        <v>137155</v>
      </c>
      <c r="D51" s="101">
        <f>SUM(D52:D56)</f>
        <v>132671.5</v>
      </c>
      <c r="E51" s="100">
        <f>SUM(E52:E56)</f>
        <v>-132671.5</v>
      </c>
      <c r="F51" s="103">
        <f>SUM(F52:F56)</f>
        <v>0</v>
      </c>
    </row>
    <row r="52" spans="1:6" ht="12.75">
      <c r="A52" s="41" t="s">
        <v>41</v>
      </c>
      <c r="B52" s="92"/>
      <c r="C52" s="93">
        <v>28205</v>
      </c>
      <c r="D52" s="94">
        <f>+C52</f>
        <v>28205</v>
      </c>
      <c r="E52" s="95">
        <f>-D52</f>
        <v>-28205</v>
      </c>
      <c r="F52" s="96">
        <f>SUM(D52:E52)</f>
        <v>0</v>
      </c>
    </row>
    <row r="53" spans="1:6" ht="12.75">
      <c r="A53" s="41" t="s">
        <v>42</v>
      </c>
      <c r="B53" s="92"/>
      <c r="C53" s="93">
        <v>35610</v>
      </c>
      <c r="D53" s="94">
        <f>+C53-1354</f>
        <v>34256</v>
      </c>
      <c r="E53" s="95">
        <f>-D53</f>
        <v>-34256</v>
      </c>
      <c r="F53" s="96">
        <f>SUM(D53:E53)</f>
        <v>0</v>
      </c>
    </row>
    <row r="54" spans="1:6" ht="12.75">
      <c r="A54" s="41" t="s">
        <v>43</v>
      </c>
      <c r="B54" s="92"/>
      <c r="C54" s="93">
        <v>17535</v>
      </c>
      <c r="D54" s="94">
        <f>+C54-3129.5</f>
        <v>14405.5</v>
      </c>
      <c r="E54" s="95">
        <f>-D54</f>
        <v>-14405.5</v>
      </c>
      <c r="F54" s="96">
        <f>SUM(D54:E54)</f>
        <v>0</v>
      </c>
    </row>
    <row r="55" spans="1:6" ht="12.75">
      <c r="A55" s="41" t="s">
        <v>44</v>
      </c>
      <c r="B55" s="92"/>
      <c r="C55" s="93">
        <v>23930</v>
      </c>
      <c r="D55" s="94">
        <f>+C55</f>
        <v>23930</v>
      </c>
      <c r="E55" s="95">
        <f>-D55</f>
        <v>-23930</v>
      </c>
      <c r="F55" s="96">
        <f>SUM(D55:E55)</f>
        <v>0</v>
      </c>
    </row>
    <row r="56" spans="1:6" ht="13.5" thickBot="1">
      <c r="A56" s="45" t="s">
        <v>45</v>
      </c>
      <c r="B56" s="97"/>
      <c r="C56" s="98">
        <v>31875</v>
      </c>
      <c r="D56" s="120">
        <f>+C56</f>
        <v>31875</v>
      </c>
      <c r="E56" s="121">
        <f>-D56</f>
        <v>-31875</v>
      </c>
      <c r="F56" s="99">
        <f>SUM(D56:E56)</f>
        <v>0</v>
      </c>
    </row>
    <row r="58" spans="1:6" ht="12.75">
      <c r="A58" s="34" t="s">
        <v>65</v>
      </c>
      <c r="B58" s="1"/>
      <c r="C58" s="2"/>
      <c r="D58" s="2"/>
      <c r="E58" s="2"/>
      <c r="F58" s="35"/>
    </row>
    <row r="59" ht="13.5" thickBot="1">
      <c r="F59" s="35" t="s">
        <v>22</v>
      </c>
    </row>
    <row r="60" spans="1:6" ht="12.75">
      <c r="A60" s="78"/>
      <c r="B60" s="79"/>
      <c r="C60" s="166" t="s">
        <v>68</v>
      </c>
      <c r="D60" s="167"/>
      <c r="E60" s="80" t="s">
        <v>33</v>
      </c>
      <c r="F60" s="81" t="s">
        <v>34</v>
      </c>
    </row>
    <row r="61" spans="1:6" ht="12.75">
      <c r="A61" s="82" t="s">
        <v>67</v>
      </c>
      <c r="B61" s="83"/>
      <c r="C61" s="168"/>
      <c r="D61" s="169"/>
      <c r="E61" s="84" t="s">
        <v>35</v>
      </c>
      <c r="F61" s="85" t="s">
        <v>69</v>
      </c>
    </row>
    <row r="62" spans="1:6" ht="10.5" customHeight="1" thickBot="1">
      <c r="A62" s="86"/>
      <c r="B62" s="87"/>
      <c r="C62" s="88" t="s">
        <v>37</v>
      </c>
      <c r="D62" s="89" t="s">
        <v>38</v>
      </c>
      <c r="E62" s="90" t="s">
        <v>39</v>
      </c>
      <c r="F62" s="91" t="s">
        <v>40</v>
      </c>
    </row>
    <row r="63" spans="1:6" ht="12.75">
      <c r="A63" s="124">
        <v>51</v>
      </c>
      <c r="B63" s="125" t="s">
        <v>15</v>
      </c>
      <c r="C63" s="126">
        <f>SUM(C64:C68)</f>
        <v>0</v>
      </c>
      <c r="D63" s="127">
        <f>SUM(D64:D68)</f>
        <v>0</v>
      </c>
      <c r="E63" s="128">
        <f>SUM(E64:E68)</f>
        <v>64870.4</v>
      </c>
      <c r="F63" s="129">
        <f>SUM(F64:F68)</f>
        <v>64870.4</v>
      </c>
    </row>
    <row r="64" spans="1:6" ht="12.75">
      <c r="A64" s="41"/>
      <c r="B64" s="41" t="s">
        <v>41</v>
      </c>
      <c r="C64" s="122">
        <v>0</v>
      </c>
      <c r="D64" s="94">
        <f>+C64</f>
        <v>0</v>
      </c>
      <c r="E64" s="95">
        <v>25100</v>
      </c>
      <c r="F64" s="96">
        <f>SUM(D64:E64)</f>
        <v>25100</v>
      </c>
    </row>
    <row r="65" spans="1:6" ht="12.75">
      <c r="A65" s="41"/>
      <c r="B65" s="41" t="s">
        <v>42</v>
      </c>
      <c r="C65" s="122">
        <v>0</v>
      </c>
      <c r="D65" s="94">
        <f>+C65</f>
        <v>0</v>
      </c>
      <c r="E65" s="95">
        <f>-D65</f>
        <v>0</v>
      </c>
      <c r="F65" s="96">
        <f>SUM(D65:E65)</f>
        <v>0</v>
      </c>
    </row>
    <row r="66" spans="1:6" ht="12.75">
      <c r="A66" s="41"/>
      <c r="B66" s="41" t="s">
        <v>43</v>
      </c>
      <c r="C66" s="122">
        <v>0</v>
      </c>
      <c r="D66" s="94">
        <f>+C66</f>
        <v>0</v>
      </c>
      <c r="E66" s="95">
        <v>19965.4</v>
      </c>
      <c r="F66" s="96">
        <f>SUM(D66:E66)</f>
        <v>19965.4</v>
      </c>
    </row>
    <row r="67" spans="1:6" ht="12.75">
      <c r="A67" s="41"/>
      <c r="B67" s="41" t="s">
        <v>44</v>
      </c>
      <c r="C67" s="122">
        <v>0</v>
      </c>
      <c r="D67" s="94">
        <f>+C67</f>
        <v>0</v>
      </c>
      <c r="E67" s="95">
        <f>-D67</f>
        <v>0</v>
      </c>
      <c r="F67" s="96">
        <f>SUM(D67:E67)</f>
        <v>0</v>
      </c>
    </row>
    <row r="68" spans="1:6" ht="13.5" thickBot="1">
      <c r="A68" s="45"/>
      <c r="B68" s="45" t="s">
        <v>45</v>
      </c>
      <c r="C68" s="123">
        <v>0</v>
      </c>
      <c r="D68" s="120">
        <f>+C68</f>
        <v>0</v>
      </c>
      <c r="E68" s="121">
        <v>19805</v>
      </c>
      <c r="F68" s="99">
        <f>SUM(D68:E68)</f>
        <v>19805</v>
      </c>
    </row>
    <row r="69" spans="1:6" ht="12.75">
      <c r="A69" s="124">
        <v>52</v>
      </c>
      <c r="B69" s="125" t="s">
        <v>15</v>
      </c>
      <c r="C69" s="126">
        <f>SUM(C70:C74)</f>
        <v>0</v>
      </c>
      <c r="D69" s="127">
        <f>SUM(D70:D74)</f>
        <v>0</v>
      </c>
      <c r="E69" s="128">
        <f>SUM(E70:E74)</f>
        <v>915</v>
      </c>
      <c r="F69" s="129">
        <f>SUM(F70:F74)</f>
        <v>915</v>
      </c>
    </row>
    <row r="70" spans="1:6" ht="12.75">
      <c r="A70" s="41"/>
      <c r="B70" s="41" t="s">
        <v>41</v>
      </c>
      <c r="C70" s="122">
        <v>0</v>
      </c>
      <c r="D70" s="94">
        <f>+C70</f>
        <v>0</v>
      </c>
      <c r="E70" s="95">
        <v>105</v>
      </c>
      <c r="F70" s="96">
        <f>SUM(D70:E70)</f>
        <v>105</v>
      </c>
    </row>
    <row r="71" spans="1:6" ht="12.75">
      <c r="A71" s="41"/>
      <c r="B71" s="41" t="s">
        <v>42</v>
      </c>
      <c r="C71" s="122">
        <v>0</v>
      </c>
      <c r="D71" s="94">
        <f>+C71</f>
        <v>0</v>
      </c>
      <c r="E71" s="95">
        <v>0</v>
      </c>
      <c r="F71" s="96">
        <f>SUM(D71:E71)</f>
        <v>0</v>
      </c>
    </row>
    <row r="72" spans="1:6" ht="12.75">
      <c r="A72" s="41"/>
      <c r="B72" s="41" t="s">
        <v>43</v>
      </c>
      <c r="C72" s="122">
        <v>0</v>
      </c>
      <c r="D72" s="94">
        <f>+C72</f>
        <v>0</v>
      </c>
      <c r="E72" s="95">
        <v>335</v>
      </c>
      <c r="F72" s="96">
        <f>SUM(D72:E72)</f>
        <v>335</v>
      </c>
    </row>
    <row r="73" spans="1:6" ht="12.75">
      <c r="A73" s="41"/>
      <c r="B73" s="41" t="s">
        <v>44</v>
      </c>
      <c r="C73" s="122">
        <v>0</v>
      </c>
      <c r="D73" s="94">
        <f>+C73</f>
        <v>0</v>
      </c>
      <c r="E73" s="95">
        <v>0</v>
      </c>
      <c r="F73" s="96">
        <f>SUM(D73:E73)</f>
        <v>0</v>
      </c>
    </row>
    <row r="74" spans="1:6" ht="13.5" thickBot="1">
      <c r="A74" s="45"/>
      <c r="B74" s="45" t="s">
        <v>45</v>
      </c>
      <c r="C74" s="123">
        <v>0</v>
      </c>
      <c r="D74" s="120">
        <f>+C74</f>
        <v>0</v>
      </c>
      <c r="E74" s="121">
        <v>475</v>
      </c>
      <c r="F74" s="99">
        <f>SUM(D74:E74)</f>
        <v>475</v>
      </c>
    </row>
    <row r="75" spans="1:6" ht="12.75">
      <c r="A75" s="134">
        <v>55</v>
      </c>
      <c r="B75" s="131" t="s">
        <v>15</v>
      </c>
      <c r="C75" s="126">
        <f>SUM(C76:C80)</f>
        <v>0</v>
      </c>
      <c r="D75" s="127">
        <f>SUM(D76:D80)</f>
        <v>0</v>
      </c>
      <c r="E75" s="128">
        <f>SUM(E76:E80)</f>
        <v>141.6</v>
      </c>
      <c r="F75" s="129">
        <f>SUM(F76:F80)</f>
        <v>141.6</v>
      </c>
    </row>
    <row r="76" spans="1:6" ht="12.75">
      <c r="A76" s="135"/>
      <c r="B76" s="132" t="s">
        <v>41</v>
      </c>
      <c r="C76" s="122">
        <v>0</v>
      </c>
      <c r="D76" s="94">
        <f>+C76</f>
        <v>0</v>
      </c>
      <c r="E76" s="95">
        <v>141.6</v>
      </c>
      <c r="F76" s="96">
        <f>SUM(D76:E76)</f>
        <v>141.6</v>
      </c>
    </row>
    <row r="77" spans="1:6" ht="12.75">
      <c r="A77" s="135"/>
      <c r="B77" s="132" t="s">
        <v>42</v>
      </c>
      <c r="C77" s="122">
        <v>0</v>
      </c>
      <c r="D77" s="94">
        <f>+C77</f>
        <v>0</v>
      </c>
      <c r="E77" s="95">
        <v>0</v>
      </c>
      <c r="F77" s="96">
        <f>SUM(D77:E77)</f>
        <v>0</v>
      </c>
    </row>
    <row r="78" spans="1:6" ht="12.75">
      <c r="A78" s="135"/>
      <c r="B78" s="132" t="s">
        <v>43</v>
      </c>
      <c r="C78" s="122">
        <v>0</v>
      </c>
      <c r="D78" s="94">
        <f>+C78</f>
        <v>0</v>
      </c>
      <c r="E78" s="95">
        <v>0</v>
      </c>
      <c r="F78" s="96">
        <f>SUM(D78:E78)</f>
        <v>0</v>
      </c>
    </row>
    <row r="79" spans="1:6" ht="12.75">
      <c r="A79" s="135"/>
      <c r="B79" s="132" t="s">
        <v>44</v>
      </c>
      <c r="C79" s="122">
        <v>0</v>
      </c>
      <c r="D79" s="94">
        <f>+C79</f>
        <v>0</v>
      </c>
      <c r="E79" s="95">
        <v>0</v>
      </c>
      <c r="F79" s="96">
        <f>SUM(D79:E79)</f>
        <v>0</v>
      </c>
    </row>
    <row r="80" spans="1:6" ht="13.5" thickBot="1">
      <c r="A80" s="133"/>
      <c r="B80" s="45" t="s">
        <v>45</v>
      </c>
      <c r="C80" s="123">
        <v>0</v>
      </c>
      <c r="D80" s="120">
        <f>+C80</f>
        <v>0</v>
      </c>
      <c r="E80" s="121">
        <v>0</v>
      </c>
      <c r="F80" s="99">
        <f>SUM(D80:E80)</f>
        <v>0</v>
      </c>
    </row>
    <row r="82" spans="1:6" ht="12.75">
      <c r="A82" s="34" t="s">
        <v>70</v>
      </c>
      <c r="B82" s="1"/>
      <c r="C82" s="2"/>
      <c r="D82" s="2"/>
      <c r="E82" s="2"/>
      <c r="F82" s="35"/>
    </row>
    <row r="83" ht="13.5" thickBot="1">
      <c r="F83" s="35" t="s">
        <v>22</v>
      </c>
    </row>
    <row r="84" spans="1:6" ht="12.75">
      <c r="A84" s="78"/>
      <c r="B84" s="79"/>
      <c r="C84" s="166" t="s">
        <v>68</v>
      </c>
      <c r="D84" s="167"/>
      <c r="E84" s="80" t="s">
        <v>33</v>
      </c>
      <c r="F84" s="81" t="s">
        <v>34</v>
      </c>
    </row>
    <row r="85" spans="1:6" ht="12.75">
      <c r="A85" s="82" t="s">
        <v>67</v>
      </c>
      <c r="B85" s="83"/>
      <c r="C85" s="168"/>
      <c r="D85" s="169"/>
      <c r="E85" s="84" t="s">
        <v>35</v>
      </c>
      <c r="F85" s="85" t="s">
        <v>69</v>
      </c>
    </row>
    <row r="86" spans="1:6" ht="13.5" thickBot="1">
      <c r="A86" s="86"/>
      <c r="B86" s="87"/>
      <c r="C86" s="88" t="s">
        <v>37</v>
      </c>
      <c r="D86" s="89" t="s">
        <v>38</v>
      </c>
      <c r="E86" s="90" t="s">
        <v>39</v>
      </c>
      <c r="F86" s="91" t="s">
        <v>40</v>
      </c>
    </row>
    <row r="87" spans="1:6" ht="12.75">
      <c r="A87" s="124">
        <v>51</v>
      </c>
      <c r="B87" s="125" t="s">
        <v>15</v>
      </c>
      <c r="C87" s="126">
        <f>SUM(C88:C92)</f>
        <v>0</v>
      </c>
      <c r="D87" s="127">
        <f>SUM(D88:D92)</f>
        <v>4483.5</v>
      </c>
      <c r="E87" s="128">
        <f>SUM(E88:E92)</f>
        <v>93746.1</v>
      </c>
      <c r="F87" s="129">
        <f>SUM(F88:F92)</f>
        <v>98229.6</v>
      </c>
    </row>
    <row r="88" spans="1:6" ht="12.75">
      <c r="A88" s="41"/>
      <c r="B88" s="41" t="s">
        <v>41</v>
      </c>
      <c r="C88" s="122">
        <v>0</v>
      </c>
      <c r="D88" s="94">
        <f>+C88</f>
        <v>0</v>
      </c>
      <c r="E88" s="95">
        <v>9500</v>
      </c>
      <c r="F88" s="96">
        <f>SUM(D88:E88)</f>
        <v>9500</v>
      </c>
    </row>
    <row r="89" spans="1:6" ht="12.75">
      <c r="A89" s="41"/>
      <c r="B89" s="41" t="s">
        <v>42</v>
      </c>
      <c r="C89" s="122">
        <v>0</v>
      </c>
      <c r="D89" s="94">
        <v>1354</v>
      </c>
      <c r="E89" s="95">
        <f>35900-D89</f>
        <v>34546</v>
      </c>
      <c r="F89" s="96">
        <f>SUM(D89:E89)</f>
        <v>35900</v>
      </c>
    </row>
    <row r="90" spans="1:6" ht="12.75">
      <c r="A90" s="41"/>
      <c r="B90" s="41" t="s">
        <v>43</v>
      </c>
      <c r="C90" s="122">
        <v>0</v>
      </c>
      <c r="D90" s="94">
        <f>+C90</f>
        <v>0</v>
      </c>
      <c r="E90" s="95">
        <v>12534.6</v>
      </c>
      <c r="F90" s="96">
        <f>SUM(D90:E90)</f>
        <v>12534.6</v>
      </c>
    </row>
    <row r="91" spans="1:6" ht="12.75">
      <c r="A91" s="41"/>
      <c r="B91" s="41" t="s">
        <v>44</v>
      </c>
      <c r="C91" s="122">
        <v>0</v>
      </c>
      <c r="D91" s="94">
        <v>3129.5</v>
      </c>
      <c r="E91" s="95">
        <f>24400-D91</f>
        <v>21270.5</v>
      </c>
      <c r="F91" s="96">
        <f>SUM(D91:E91)</f>
        <v>24400</v>
      </c>
    </row>
    <row r="92" spans="1:6" ht="13.5" thickBot="1">
      <c r="A92" s="45"/>
      <c r="B92" s="45" t="s">
        <v>45</v>
      </c>
      <c r="C92" s="123">
        <v>0</v>
      </c>
      <c r="D92" s="120">
        <f>+C92</f>
        <v>0</v>
      </c>
      <c r="E92" s="121">
        <v>15895</v>
      </c>
      <c r="F92" s="99">
        <f>SUM(D92:E92)</f>
        <v>15895</v>
      </c>
    </row>
    <row r="93" spans="1:6" ht="12.75">
      <c r="A93" s="124">
        <v>52</v>
      </c>
      <c r="B93" s="137" t="s">
        <v>15</v>
      </c>
      <c r="C93" s="126">
        <f>SUM(C94:C98)</f>
        <v>0</v>
      </c>
      <c r="D93" s="127">
        <f>SUM(D94:D98)</f>
        <v>0</v>
      </c>
      <c r="E93" s="128">
        <f>SUM(E94:E98)</f>
        <v>2340</v>
      </c>
      <c r="F93" s="129">
        <f>SUM(F94:F98)</f>
        <v>2340</v>
      </c>
    </row>
    <row r="94" spans="1:6" ht="12.75">
      <c r="A94" s="41"/>
      <c r="B94" s="135" t="s">
        <v>41</v>
      </c>
      <c r="C94" s="122">
        <v>0</v>
      </c>
      <c r="D94" s="94">
        <f>+C94</f>
        <v>0</v>
      </c>
      <c r="E94" s="95">
        <v>0</v>
      </c>
      <c r="F94" s="96">
        <f>SUM(D94:E94)</f>
        <v>0</v>
      </c>
    </row>
    <row r="95" spans="1:6" ht="12.75">
      <c r="A95" s="41"/>
      <c r="B95" s="135" t="s">
        <v>42</v>
      </c>
      <c r="C95" s="122">
        <v>0</v>
      </c>
      <c r="D95" s="94">
        <f>+C95</f>
        <v>0</v>
      </c>
      <c r="E95" s="95">
        <v>710</v>
      </c>
      <c r="F95" s="96">
        <f>SUM(D95:E95)</f>
        <v>710</v>
      </c>
    </row>
    <row r="96" spans="1:6" ht="12.75">
      <c r="A96" s="41"/>
      <c r="B96" s="135" t="s">
        <v>43</v>
      </c>
      <c r="C96" s="122">
        <v>0</v>
      </c>
      <c r="D96" s="94">
        <f>+C96</f>
        <v>0</v>
      </c>
      <c r="E96" s="95">
        <v>0</v>
      </c>
      <c r="F96" s="96">
        <f>SUM(D96:E96)</f>
        <v>0</v>
      </c>
    </row>
    <row r="97" spans="1:6" ht="12.75">
      <c r="A97" s="41"/>
      <c r="B97" s="135" t="s">
        <v>44</v>
      </c>
      <c r="C97" s="122">
        <v>0</v>
      </c>
      <c r="D97" s="94">
        <f>+C97</f>
        <v>0</v>
      </c>
      <c r="E97" s="95">
        <v>1630</v>
      </c>
      <c r="F97" s="96">
        <f>SUM(D97:E97)</f>
        <v>1630</v>
      </c>
    </row>
    <row r="98" spans="1:6" ht="13.5" thickBot="1">
      <c r="A98" s="45"/>
      <c r="B98" s="136" t="s">
        <v>45</v>
      </c>
      <c r="C98" s="123">
        <v>0</v>
      </c>
      <c r="D98" s="120">
        <f>+C98</f>
        <v>0</v>
      </c>
      <c r="E98" s="121">
        <v>0</v>
      </c>
      <c r="F98" s="99">
        <f>SUM(D98:E98)</f>
        <v>0</v>
      </c>
    </row>
    <row r="99" spans="1:6" ht="12.75">
      <c r="A99" s="134">
        <v>55</v>
      </c>
      <c r="B99" s="131" t="s">
        <v>15</v>
      </c>
      <c r="C99" s="126">
        <f>SUM(C100:C104)</f>
        <v>0</v>
      </c>
      <c r="D99" s="127">
        <f>SUM(D100:D104)</f>
        <v>0</v>
      </c>
      <c r="E99" s="128">
        <f>SUM(E100:E104)</f>
        <v>40</v>
      </c>
      <c r="F99" s="129">
        <f>SUM(F100:F104)</f>
        <v>40</v>
      </c>
    </row>
    <row r="100" spans="1:6" ht="12.75">
      <c r="A100" s="135"/>
      <c r="B100" s="132" t="s">
        <v>41</v>
      </c>
      <c r="C100" s="122">
        <v>0</v>
      </c>
      <c r="D100" s="94">
        <f>+C100</f>
        <v>0</v>
      </c>
      <c r="E100" s="95">
        <v>0</v>
      </c>
      <c r="F100" s="96">
        <f>SUM(D100:E100)</f>
        <v>0</v>
      </c>
    </row>
    <row r="101" spans="1:6" ht="12.75">
      <c r="A101" s="135"/>
      <c r="B101" s="132" t="s">
        <v>42</v>
      </c>
      <c r="C101" s="122">
        <v>0</v>
      </c>
      <c r="D101" s="94">
        <f>+C101</f>
        <v>0</v>
      </c>
      <c r="E101" s="95">
        <v>0</v>
      </c>
      <c r="F101" s="96">
        <f>SUM(D101:E101)</f>
        <v>0</v>
      </c>
    </row>
    <row r="102" spans="1:6" ht="12.75">
      <c r="A102" s="135"/>
      <c r="B102" s="132" t="s">
        <v>43</v>
      </c>
      <c r="C102" s="122">
        <v>0</v>
      </c>
      <c r="D102" s="94">
        <f>+C102</f>
        <v>0</v>
      </c>
      <c r="E102" s="95">
        <v>0</v>
      </c>
      <c r="F102" s="96">
        <f>SUM(D102:E102)</f>
        <v>0</v>
      </c>
    </row>
    <row r="103" spans="1:6" ht="12.75">
      <c r="A103" s="135"/>
      <c r="B103" s="132" t="s">
        <v>44</v>
      </c>
      <c r="C103" s="122">
        <v>0</v>
      </c>
      <c r="D103" s="94">
        <f>+C103</f>
        <v>0</v>
      </c>
      <c r="E103" s="95">
        <v>40</v>
      </c>
      <c r="F103" s="96">
        <f>SUM(D103:E103)</f>
        <v>40</v>
      </c>
    </row>
    <row r="104" spans="1:6" ht="13.5" thickBot="1">
      <c r="A104" s="133"/>
      <c r="B104" s="45" t="s">
        <v>45</v>
      </c>
      <c r="C104" s="123">
        <v>0</v>
      </c>
      <c r="D104" s="120">
        <f>+C104</f>
        <v>0</v>
      </c>
      <c r="E104" s="121">
        <v>0</v>
      </c>
      <c r="F104" s="99">
        <f>SUM(D104:E104)</f>
        <v>0</v>
      </c>
    </row>
  </sheetData>
  <mergeCells count="24">
    <mergeCell ref="C60:D61"/>
    <mergeCell ref="A51:B51"/>
    <mergeCell ref="C84:D85"/>
    <mergeCell ref="C48:D49"/>
    <mergeCell ref="E18:F18"/>
    <mergeCell ref="B27:D27"/>
    <mergeCell ref="E27:F27"/>
    <mergeCell ref="A35:A37"/>
    <mergeCell ref="B35:D35"/>
    <mergeCell ref="B36:C36"/>
    <mergeCell ref="D36:D37"/>
    <mergeCell ref="A11:A12"/>
    <mergeCell ref="A13:A14"/>
    <mergeCell ref="A15:B15"/>
    <mergeCell ref="A18:A19"/>
    <mergeCell ref="B18:D18"/>
    <mergeCell ref="E4:E5"/>
    <mergeCell ref="F4:F5"/>
    <mergeCell ref="A6:A7"/>
    <mergeCell ref="A9:A10"/>
    <mergeCell ref="A4:A5"/>
    <mergeCell ref="B4:B5"/>
    <mergeCell ref="C4:C5"/>
    <mergeCell ref="D4:D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schallnerova</cp:lastModifiedBy>
  <cp:lastPrinted>2005-04-14T05:13:19Z</cp:lastPrinted>
  <dcterms:created xsi:type="dcterms:W3CDTF">2005-04-13T08:38:58Z</dcterms:created>
  <dcterms:modified xsi:type="dcterms:W3CDTF">2005-04-14T12:05:14Z</dcterms:modified>
  <cp:category/>
  <cp:version/>
  <cp:contentType/>
  <cp:contentStatus/>
</cp:coreProperties>
</file>