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1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9420" windowHeight="8385" tabRatio="938" activeTab="0"/>
  </bookViews>
  <sheets>
    <sheet name="RK-13-2005-18, př. 1upr1" sheetId="1" r:id="rId1"/>
    <sheet name="DANĚ" sheetId="2" r:id="rId2"/>
    <sheet name="VÝDAJE - kapitoly" sheetId="3" r:id="rId3"/>
    <sheet name="čerpání KÚ" sheetId="4" r:id="rId4"/>
    <sheet name="čerpání zastupitelstva" sheetId="5" r:id="rId5"/>
    <sheet name="SOCIÁLNÍ FOND" sheetId="6" r:id="rId6"/>
    <sheet name="FOND VYSOČINY" sheetId="7" r:id="rId7"/>
    <sheet name="FOND VYSOČINY - DLE GP" sheetId="8" r:id="rId8"/>
    <sheet name="Fond strateg.rez." sheetId="9" r:id="rId9"/>
    <sheet name="FTA" sheetId="10" r:id="rId10"/>
    <sheet name="EU 1" sheetId="11" r:id="rId11"/>
    <sheet name="EU 2" sheetId="12" r:id="rId12"/>
    <sheet name="UŽITÍ" sheetId="13" r:id="rId13"/>
    <sheet name="KB" sheetId="14" r:id="rId14"/>
    <sheet name="ČS" sheetId="15" r:id="rId15"/>
  </sheets>
  <externalReferences>
    <externalReference r:id="rId18"/>
  </externalReferences>
  <definedNames>
    <definedName name="_xlnm.Print_Area" localSheetId="3">'čerpání KÚ'!$A$1:$F$88</definedName>
    <definedName name="_xlnm.Print_Area" localSheetId="4">'čerpání zastupitelstva'!$A$1:$F$87</definedName>
    <definedName name="_xlnm.Print_Area" localSheetId="6">'FOND VYSOČINY'!$A$1:$E$31</definedName>
    <definedName name="_xlnm.Print_Area" localSheetId="7">'FOND VYSOČINY - DLE GP'!$A$1:$K$129</definedName>
    <definedName name="_xlnm.Print_Area" localSheetId="0">'RK-13-2005-18, př. 1upr1'!$A$1:$G$91</definedName>
    <definedName name="_xlnm.Print_Area" localSheetId="5">'SOCIÁLNÍ FOND'!$A$1:$E$46</definedName>
    <definedName name="_xlnm.Print_Area" localSheetId="12">'UŽITÍ'!$A$1:$E$28</definedName>
    <definedName name="_xlnm.Print_Area" localSheetId="2">'VÝDAJE - kapitoly'!$A$1:$G$450</definedName>
  </definedNames>
  <calcPr fullCalcOnLoad="1"/>
</workbook>
</file>

<file path=xl/sharedStrings.xml><?xml version="1.0" encoding="utf-8"?>
<sst xmlns="http://schemas.openxmlformats.org/spreadsheetml/2006/main" count="1463" uniqueCount="613">
  <si>
    <t>Druh příjmu</t>
  </si>
  <si>
    <t>%</t>
  </si>
  <si>
    <t>Skutečnost</t>
  </si>
  <si>
    <t>Správní poplatky</t>
  </si>
  <si>
    <t>Odvody příspěvkových organizací</t>
  </si>
  <si>
    <t>Celkem běžné příjmy</t>
  </si>
  <si>
    <t>Celkem kapitálové příjmy</t>
  </si>
  <si>
    <t>daň z příjmů FO ze SVČ</t>
  </si>
  <si>
    <t>daň z příjmů FO zvláštní sazbou</t>
  </si>
  <si>
    <t>daň z příjmů PO</t>
  </si>
  <si>
    <t>DPH</t>
  </si>
  <si>
    <t>Orj</t>
  </si>
  <si>
    <t>Paragraf</t>
  </si>
  <si>
    <t>Název</t>
  </si>
  <si>
    <t>20</t>
  </si>
  <si>
    <t>Záležitosti vodního hospodářství j.n.</t>
  </si>
  <si>
    <t>KAPITOLA ŠKOLSTVÍ</t>
  </si>
  <si>
    <t>30</t>
  </si>
  <si>
    <t>Speciální předškolní zařízení</t>
  </si>
  <si>
    <t>Speciální základní školy</t>
  </si>
  <si>
    <t>Internátní speciální základní školy</t>
  </si>
  <si>
    <t>Gymnázia</t>
  </si>
  <si>
    <t>Střední odborné školy</t>
  </si>
  <si>
    <t>Střední odborná učiliště a učiliště</t>
  </si>
  <si>
    <t>Speciální střední odborná učiliště a učiliště</t>
  </si>
  <si>
    <t>Ubytovací zařízení středních škol a učilišť</t>
  </si>
  <si>
    <t>Zařízení vých.poradenství a preventivní vých.péče</t>
  </si>
  <si>
    <t>Školní statky, školní hospodářství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</si>
  <si>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</si>
  <si>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</si>
  <si>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</si>
  <si>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</si>
  <si>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</si>
  <si>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</si>
  <si>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Záležitosti vzdělávání</t>
  </si>
  <si>
    <t>80</t>
  </si>
  <si>
    <t>Pořízení movitého investičního majetku</t>
  </si>
  <si>
    <t>Běžné výdaje</t>
  </si>
  <si>
    <t>Kapitálové výdaje</t>
  </si>
  <si>
    <t>KAPITOLA KULTURA</t>
  </si>
  <si>
    <t>40</t>
  </si>
  <si>
    <t>Činnost muzeí a galerií</t>
  </si>
  <si>
    <t>Činnosti knihovnické</t>
  </si>
  <si>
    <t>Zachování a obnova kulturních památek</t>
  </si>
  <si>
    <t>Záležitosti kultury j.n.</t>
  </si>
  <si>
    <t>50</t>
  </si>
  <si>
    <t>Ostatní správa ve zdravotnictví j.n.</t>
  </si>
  <si>
    <t>Ostatní činnost ve zdravotnictví</t>
  </si>
  <si>
    <t>Jiná zdravotnická zař. a služby pro zdravotnictví</t>
  </si>
  <si>
    <t>KAPITOLA ŽIVOTNÍ PROSTŘEDÍ</t>
  </si>
  <si>
    <t>60</t>
  </si>
  <si>
    <t>Ekologická výchova a osvěta</t>
  </si>
  <si>
    <t>Ekologické záležitosti a programy j.n.</t>
  </si>
  <si>
    <t>70</t>
  </si>
  <si>
    <t>Územní plánování</t>
  </si>
  <si>
    <t>10</t>
  </si>
  <si>
    <t>KAPITOLA SOCIÁLNÍ VĚCI</t>
  </si>
  <si>
    <t>Sociální ústavy pro zdravotně postiženou mládež včetně diagnostických ústavů</t>
  </si>
  <si>
    <t>Sociální péče a pomoc dětem a mládeži j.n.</t>
  </si>
  <si>
    <t>Záležitosti sociálních věcí a politiky zaměstnanosti j.n.</t>
  </si>
  <si>
    <t>KAPITOLA POŽÁRNÍ OCHRANA A IZS</t>
  </si>
  <si>
    <t>18</t>
  </si>
  <si>
    <t>Požární ochrana - dobrovolná část</t>
  </si>
  <si>
    <t>Požární ochrana - profesionální část</t>
  </si>
  <si>
    <t>KAPITOLA REGIONÁLNÍ ROZVOJ</t>
  </si>
  <si>
    <t>90</t>
  </si>
  <si>
    <t>Záležitosti průmyslu, stavebnictví, obchodu a služeb jn.</t>
  </si>
  <si>
    <t>Vnitřní obchod, služby a turismus</t>
  </si>
  <si>
    <t>xx</t>
  </si>
  <si>
    <t>Péče o lidské zdroje a majetek kraje</t>
  </si>
  <si>
    <t>Kapitola zemědělství</t>
  </si>
  <si>
    <t>Kapitola školství</t>
  </si>
  <si>
    <t>Kapitola kultura</t>
  </si>
  <si>
    <t>Kapitola zdravotnictví</t>
  </si>
  <si>
    <t>Kapitola životní prostředí</t>
  </si>
  <si>
    <t>Kapitola územní plánování</t>
  </si>
  <si>
    <t>Kapitola doprava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</si>
  <si>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</si>
  <si>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</si>
  <si>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</si>
  <si>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</si>
  <si>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</si>
  <si>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</si>
  <si>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</si>
  <si>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</si>
  <si>
    <t>KAPITOLA ZASTUPITELSTVO KRAJE</t>
  </si>
  <si>
    <t>Zastupitelstva krajů</t>
  </si>
  <si>
    <t>17</t>
  </si>
  <si>
    <t>Převod do sociálního fondu</t>
  </si>
  <si>
    <t>KAPITOLA KRAJSKÝ ÚŘAD</t>
  </si>
  <si>
    <t>19</t>
  </si>
  <si>
    <t>Činnost regionální správy</t>
  </si>
  <si>
    <t>16</t>
  </si>
  <si>
    <t>KAPITOLA REZERVA A ROZVOJ KRAJE</t>
  </si>
  <si>
    <t>Kč</t>
  </si>
  <si>
    <t>Příjmy (Kč):</t>
  </si>
  <si>
    <t>Výdaje(Kč):</t>
  </si>
  <si>
    <t>Penzijní připojištění</t>
  </si>
  <si>
    <t>Příspěvek na dopravu</t>
  </si>
  <si>
    <t>daň z příjmů FO ze závislé činnosti</t>
  </si>
  <si>
    <t>Záležitosti zahraničního obchodu</t>
  </si>
  <si>
    <t>Předškolní zařízení</t>
  </si>
  <si>
    <t>Školní stravování při středním vzdělávání</t>
  </si>
  <si>
    <t>Školní stravování při předškolním a školním stravování</t>
  </si>
  <si>
    <t>Běžné příjmy</t>
  </si>
  <si>
    <t xml:space="preserve">Kapitálové příjmy </t>
  </si>
  <si>
    <t>(tis.Kč)</t>
  </si>
  <si>
    <t>PŘÍJMY CELKEM</t>
  </si>
  <si>
    <t>Celkem přímé náklady</t>
  </si>
  <si>
    <t>Celkem dotace soukromým školám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</si>
  <si>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</si>
  <si>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</si>
  <si>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</si>
  <si>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</si>
  <si>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</si>
  <si>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</si>
  <si>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</si>
  <si>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</si>
  <si>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</si>
  <si>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</si>
  <si>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</si>
  <si>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</si>
  <si>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</si>
  <si>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</si>
  <si>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Příspěvek na provoz (z daňových příjmů - peníze kraje)</t>
  </si>
  <si>
    <t>Základní školy</t>
  </si>
  <si>
    <t>Schválený rozpočet</t>
  </si>
  <si>
    <t>Upravený rozpočet</t>
  </si>
  <si>
    <t>% z upr.rozpočtu</t>
  </si>
  <si>
    <t>Výdaje na zeměd.a lesní hospodářství j.n.</t>
  </si>
  <si>
    <t>0</t>
  </si>
  <si>
    <t>Výstavní činnosti v kultuře</t>
  </si>
  <si>
    <t>Dotace soukromým školám (UZ 33155)</t>
  </si>
  <si>
    <t>Ostatní činnosti k ochraně ovzduší</t>
  </si>
  <si>
    <t>Domovy důchodců</t>
  </si>
  <si>
    <t>Rozpočet</t>
  </si>
  <si>
    <t>Příjmy z prodeje pozemků</t>
  </si>
  <si>
    <t>Příjmy z prodeje ostatních nemovitostí a jejich částí</t>
  </si>
  <si>
    <t>Divadelní činnost</t>
  </si>
  <si>
    <t>Ostatní nemocnice</t>
  </si>
  <si>
    <t>Ústavní péče j.n.</t>
  </si>
  <si>
    <t>Zdravotnická záchranná služba</t>
  </si>
  <si>
    <t>Sociální ústavy pro dospělé</t>
  </si>
  <si>
    <t>Ostatní nakládání s odpady j.n.</t>
  </si>
  <si>
    <t>Chráněné části přírody</t>
  </si>
  <si>
    <t>Ochrana druhů a stanovišť</t>
  </si>
  <si>
    <t>Ostatní činnosti k ochraně přírody a krajiny j.n.</t>
  </si>
  <si>
    <t>Dopravní obslužnost - železnice</t>
  </si>
  <si>
    <t>15</t>
  </si>
  <si>
    <t>Ostatní složky a činnosti integrovaného záchranného systému j.n.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</si>
  <si>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</si>
  <si>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</si>
  <si>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</si>
  <si>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</si>
  <si>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dopravě</t>
  </si>
  <si>
    <t>Investice v kultuře</t>
  </si>
  <si>
    <t>Investice ve školství</t>
  </si>
  <si>
    <t>Školní stravování</t>
  </si>
  <si>
    <t>Datum schválení</t>
  </si>
  <si>
    <t>Popis rozpočtového opatření</t>
  </si>
  <si>
    <t>Částka</t>
  </si>
  <si>
    <t>Zůstatek položky</t>
  </si>
  <si>
    <t>Strategické a koncepční materiály</t>
  </si>
  <si>
    <t>Nespecifikovaná rezerva</t>
  </si>
  <si>
    <t xml:space="preserve"> </t>
  </si>
  <si>
    <t>Územní rozvoj</t>
  </si>
  <si>
    <t xml:space="preserve">Zařízení výchovného poradenství </t>
  </si>
  <si>
    <t>Příspěvek z dotací mimo přímé náklady</t>
  </si>
  <si>
    <t>Celkem příspěvek z dotací</t>
  </si>
  <si>
    <t>Zařízení výchovného poradenství a preventivní výchovné péče</t>
  </si>
  <si>
    <t xml:space="preserve">Pečovatelská služba </t>
  </si>
  <si>
    <t>Soc. pomoc dětem a mládeži</t>
  </si>
  <si>
    <t>Položka</t>
  </si>
  <si>
    <t>Název položky</t>
  </si>
  <si>
    <t xml:space="preserve">Ostatní osobní výdaje   </t>
  </si>
  <si>
    <t>Odměny členů zastupitelstva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</si>
  <si>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</si>
  <si>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</si>
  <si>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</si>
  <si>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</si>
  <si>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</si>
  <si>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</si>
  <si>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</si>
  <si>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</si>
  <si>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</si>
  <si>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</si>
  <si>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</si>
  <si>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</si>
  <si>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</si>
  <si>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</si>
  <si>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</si>
  <si>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</si>
  <si>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</si>
  <si>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</si>
  <si>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</si>
  <si>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</si>
  <si>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</si>
  <si>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</si>
  <si>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</si>
  <si>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</si>
  <si>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</si>
  <si>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</si>
  <si>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</si>
  <si>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Neinv.dotace neziskovým a podobným org.</t>
  </si>
  <si>
    <t>sesk. 52</t>
  </si>
  <si>
    <t>Neinvestiční transfery neziskovým org.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</si>
  <si>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</si>
  <si>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</si>
  <si>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</si>
  <si>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</si>
  <si>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</si>
  <si>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</si>
  <si>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</si>
  <si>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</si>
  <si>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</si>
  <si>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</si>
  <si>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</si>
  <si>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</si>
  <si>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</si>
  <si>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</si>
  <si>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</si>
  <si>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</si>
  <si>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</si>
  <si>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</si>
  <si>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</si>
  <si>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</si>
  <si>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</si>
  <si>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</si>
  <si>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</si>
  <si>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</si>
  <si>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</si>
  <si>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</si>
  <si>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</si>
  <si>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Nákup materiálu j.n (do 3000 Kč)</t>
  </si>
  <si>
    <t>Voda</t>
  </si>
  <si>
    <t>Teplo</t>
  </si>
  <si>
    <t>Elektrická energie</t>
  </si>
  <si>
    <t>Nákup paliv a energie j.n.</t>
  </si>
  <si>
    <t>Neinvest. transfery a další platby rozpočtům</t>
  </si>
  <si>
    <t>Budovy, haly a stavby</t>
  </si>
  <si>
    <t>Potraviny</t>
  </si>
  <si>
    <t>zatím jen ISPROFIN+ SFDI - vč.běžných výdajů</t>
  </si>
  <si>
    <t xml:space="preserve">ÚZ 00080 - běžné výdaje + Nemocnice JI 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</si>
  <si>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</si>
  <si>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</si>
  <si>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</si>
  <si>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</si>
  <si>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</si>
  <si>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</si>
  <si>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</si>
  <si>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</si>
  <si>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</si>
  <si>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</si>
  <si>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</si>
  <si>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</si>
  <si>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</si>
  <si>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§ 3299 pol 5000-5999 minus UZ jinde obsažené</t>
  </si>
  <si>
    <t>su 223- 232</t>
  </si>
  <si>
    <t>pol 5000-5999</t>
  </si>
  <si>
    <t>Speciální SOU a U</t>
  </si>
  <si>
    <t>org 1704</t>
  </si>
  <si>
    <t>org 1701, § 6330</t>
  </si>
  <si>
    <t>minus § 6113,§ 3636, § 4319, § 5299 orj 18xx</t>
  </si>
  <si>
    <t>su 231</t>
  </si>
  <si>
    <t>su 231, org 1702</t>
  </si>
  <si>
    <t xml:space="preserve">      "</t>
  </si>
  <si>
    <t>uz 00080 5000-5999+org352220nem. JihlavaRU 525</t>
  </si>
  <si>
    <t>bez su přičíst 8172 tis. Vírú 223+výdaje hrazené na iSPR. z 232</t>
  </si>
  <si>
    <t>uz 00000 231,6341,6349,6901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</si>
  <si>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</si>
  <si>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</si>
  <si>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</si>
  <si>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</si>
  <si>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</si>
  <si>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</si>
  <si>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</si>
  <si>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VÝDAJE CELKEM PO PŘEVODU DO FONDŮ</t>
  </si>
  <si>
    <t>Kapitálové  výdaje</t>
  </si>
  <si>
    <t>Činnosti památkových ústavů, hradů</t>
  </si>
  <si>
    <t>Ostatní speciální zdrav. programy</t>
  </si>
  <si>
    <t>Lékařská služba první pomoci</t>
  </si>
  <si>
    <t>Sběr a svoz nebezpečných odpadů</t>
  </si>
  <si>
    <t>Pozor na Herálec doplatky rok 2003</t>
  </si>
  <si>
    <t>Zvláštní zař.pro výkon pěstounské péče</t>
  </si>
  <si>
    <t>§ 6113 - ORJ 1700, pol. 5179 -17 tis. a pol. 5163 - 30 tis.</t>
  </si>
  <si>
    <t>§ 6330 - pol. 5342, ORJ 1700, ORG 1701   +  185 tis.</t>
  </si>
  <si>
    <t xml:space="preserve">§ 3311 - ORJ 8000, ORG 331110 - 1.200 tis. </t>
  </si>
  <si>
    <t>§ 3314 - ORJ 8000,ORG 48002 - 1.500 tis.</t>
  </si>
  <si>
    <t>§ 3315 - ORJ 8000, ORG xxxx - 18.050 tis.</t>
  </si>
  <si>
    <t>§ 3319 - ORJ 1800, ORG xxxx - 140 tis.</t>
  </si>
  <si>
    <t xml:space="preserve">§ 3321 - ORJ 8000, ORG 44002 - 2.100 tis. </t>
  </si>
  <si>
    <t>§ 2212 - ORJ 8000, ORG XXXX - 341.229 tis. kap.</t>
  </si>
  <si>
    <t>§ 4313 - 12.600 tis. 8000 běž. a 2.700 tis. 8000 kap.</t>
  </si>
  <si>
    <t>§ 4311 - 1.400 tis. 8000 bež. a 50.100 tis. 8000 kap.</t>
  </si>
  <si>
    <t>§ 4316 - 3.700 tis.  8000 běž. a 16.400 tis. 8000 kap.</t>
  </si>
  <si>
    <t>Hudební činnost</t>
  </si>
  <si>
    <t>Ostatní záležitosti kultury</t>
  </si>
  <si>
    <t xml:space="preserve">§ 3319 - ORJ 4000 - 390 tis. </t>
  </si>
  <si>
    <t xml:space="preserve">Film, tvorba, distribuce, kina a audio </t>
  </si>
  <si>
    <t>Ostatní tělovýchovná činnost</t>
  </si>
  <si>
    <t xml:space="preserve">z toho      nespecifikovaná rezerva       </t>
  </si>
  <si>
    <t xml:space="preserve">                péče o lidské zdroje a majetek kraje</t>
  </si>
  <si>
    <t xml:space="preserve">               strategické a koncepční materiály kraje</t>
  </si>
  <si>
    <t xml:space="preserve">Příjmy z pronájmu ost. nemovitostí a jejich částí </t>
  </si>
  <si>
    <t>ROK 2004</t>
  </si>
  <si>
    <t>Odvody za nespl. povin. zam. zdrav. postiž.</t>
  </si>
  <si>
    <t xml:space="preserve">Cestovné  (tuzemské i zahraniční) </t>
  </si>
  <si>
    <t>Ostatní pov. poj. hrazené zaměstnavatelem</t>
  </si>
  <si>
    <t xml:space="preserve">Cestovné (tuzemské i zahraniční) </t>
  </si>
  <si>
    <t xml:space="preserve">SCHVÁLENÝ   ROZPOČET   ROK   2004    </t>
  </si>
  <si>
    <t>SCHVÁLENÝ   ROZPOČET   ROK   2004</t>
  </si>
  <si>
    <t xml:space="preserve">Záležitosti vzdělávání </t>
  </si>
  <si>
    <t>Odvádění a čištění odpadních vod</t>
  </si>
  <si>
    <t xml:space="preserve">Ostatní správa v zemědělství </t>
  </si>
  <si>
    <t>Ostatní zál. bydlení komunál. služeb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</si>
  <si>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</si>
  <si>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</si>
  <si>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</si>
  <si>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</si>
  <si>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</si>
  <si>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</si>
  <si>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>Příjmy z poskytování služeb a výrobků</t>
  </si>
  <si>
    <t xml:space="preserve">  </t>
  </si>
  <si>
    <t>Silnice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</si>
  <si>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</si>
  <si>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</si>
  <si>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strategickém a koncepční materiály kraje  </t>
  </si>
  <si>
    <t xml:space="preserve">Ostatní činnosti j.n. </t>
  </si>
  <si>
    <t>Ostatní záležitosti kultury církví a sděl.p.</t>
  </si>
  <si>
    <t xml:space="preserve">Neinvestiční výdaje spojené s majetkem kraje - režijní výdaje </t>
  </si>
  <si>
    <t>Investiční výdaje spojené s majetkem kraje - výkupy</t>
  </si>
  <si>
    <t>OSTATNÍ FINANČNÍ OPERACE</t>
  </si>
  <si>
    <t>Ostatní finanční operace (fin. vypořádání se SR ze rok 2003)</t>
  </si>
  <si>
    <t>Celkem třída 1 - daňové příjmy</t>
  </si>
  <si>
    <t>Celkem třída 2 - nedaňové příjmy</t>
  </si>
  <si>
    <t>Celkem seskupení položek 41xx                                       -neinvestiční přijaté dotace</t>
  </si>
  <si>
    <t>Celkem třída 3 - kapitálové příjmy</t>
  </si>
  <si>
    <t>Ostatní neinvestiční dotace přijaté ze SR               (pol.4116)</t>
  </si>
  <si>
    <t>Přijaté sankční platby                                          (pol. 2210)</t>
  </si>
  <si>
    <t>Přijaté nekapitálové příspěvky a náhrady                (pol. 2324)</t>
  </si>
  <si>
    <t>,</t>
  </si>
  <si>
    <t>Ostatní pov. poj. placené zaměstnavatelem</t>
  </si>
  <si>
    <t>Dary obyvatelstvu</t>
  </si>
  <si>
    <t>CELKEM příjmy</t>
  </si>
  <si>
    <t>CELKEM výdaje</t>
  </si>
  <si>
    <t>Ostatní příjmy (provize,vratka  z depozit)</t>
  </si>
  <si>
    <t>Vyplacené grantové programy</t>
  </si>
  <si>
    <t xml:space="preserve"> VÝDAJE CELKEM</t>
  </si>
  <si>
    <t>Příjmy z fin. vypoř.  min. let mezi kr. a ob.             (pol. 2223)</t>
  </si>
  <si>
    <t>Krajský úřad - příděl</t>
  </si>
  <si>
    <t>Zastupitelé (uvolnění) - příděl</t>
  </si>
  <si>
    <t>Dopravní obslužnost  - silnice</t>
  </si>
  <si>
    <t>( tis. Kč)</t>
  </si>
  <si>
    <t>Celkem mimořádné příjmy</t>
  </si>
  <si>
    <t>Rozpis mimořádných (nerozpočtovaných) příjmů</t>
  </si>
  <si>
    <t>Ostatní nedaňové příjmy (nerozpočtované)</t>
  </si>
  <si>
    <t>Investiční dotace ze státních fondů                        (pol. 4213)</t>
  </si>
  <si>
    <t>Přímé náklady  (UZ 33353)</t>
  </si>
  <si>
    <t xml:space="preserve">KAPITOLA CELKEM </t>
  </si>
  <si>
    <t>SEKRETARIÁT HEJTMANA</t>
  </si>
  <si>
    <t>REGIONÁLNÍ ROZVOJ</t>
  </si>
  <si>
    <t>Poskytnuté neinvestiční příspěvky a náhrady</t>
  </si>
  <si>
    <t>KULTURNÍ, SPOLEČENSKÉ A SPORTOVNÍ AKCE A AUDIT DSO</t>
  </si>
  <si>
    <t>KrÚ - VNITŘNÍ SPRÁVA</t>
  </si>
  <si>
    <t>Celospolečenské funkce lesů</t>
  </si>
  <si>
    <t>Celkem seskupení položek 42xx                                         investiční přijaté dotace</t>
  </si>
  <si>
    <t>Neinvestiční přijaté dotace z kapitoly VPS SR        (pol.4111)</t>
  </si>
  <si>
    <t>Monitoring k zajišť.radioaktivního záření</t>
  </si>
  <si>
    <t xml:space="preserve">Prevence znečišťování vody                                  </t>
  </si>
  <si>
    <t xml:space="preserve">daň z příjmů PO </t>
  </si>
  <si>
    <t>daň placená krajem</t>
  </si>
  <si>
    <t>91</t>
  </si>
  <si>
    <t>Ubytovací zařízení středních škol</t>
  </si>
  <si>
    <t>Státní dotace na pořízení sídla kraje</t>
  </si>
  <si>
    <t>Kapitoly celkem</t>
  </si>
  <si>
    <t>Investice v sociálních věcech</t>
  </si>
  <si>
    <t>% z upr.rozpoč.</t>
  </si>
  <si>
    <t>Ost. soc. péče a pomoc rodině a manž.</t>
  </si>
  <si>
    <t>rozpočet na 4.čtvrtletí bude narozpočtován</t>
  </si>
  <si>
    <t>v prosinci !!</t>
  </si>
  <si>
    <t>Činnosti muzeí a galerií</t>
  </si>
  <si>
    <t xml:space="preserve">Technická zhodnocení a opravy v sociálních organizacích </t>
  </si>
  <si>
    <t>Technická zhodnocení a opravy ve zdravotnictví</t>
  </si>
  <si>
    <t>ZDROJE CELKEM</t>
  </si>
  <si>
    <t xml:space="preserve">VÝDAJE </t>
  </si>
  <si>
    <t xml:space="preserve">PŘÍJMY </t>
  </si>
  <si>
    <t>Splátky půjček nemocnice JI, HB, TR</t>
  </si>
  <si>
    <t>Vratky nevyčerpaných příspěvků z grant. pr.</t>
  </si>
  <si>
    <t>PLNĚNÍ PŘÍJMŮ A VÝDAJŮ ROZPOČTU KRAJE V OBDOBÍ 1 - 2/2005</t>
  </si>
  <si>
    <t xml:space="preserve">1) PLNĚNÍ PŘÍJMŮ ROZPOČTU V OBDOBÍ 1 - 2/2005 </t>
  </si>
  <si>
    <t>Přijaté dotace ze SR - souhrnný dotační vztah        (pol.4112)</t>
  </si>
  <si>
    <r>
      <t xml:space="preserve">8) FOND STRATEGICKÝCH REZERV V OBDOBÍ 1 - 2/2005   </t>
    </r>
    <r>
      <rPr>
        <b/>
        <sz val="10"/>
        <rFont val="Arial CE"/>
        <family val="2"/>
      </rPr>
      <t>(Kč)</t>
    </r>
  </si>
  <si>
    <r>
      <t xml:space="preserve">7 a) FOND VYSOČINY V OBDOBÍ 1 - 2/2005    </t>
    </r>
    <r>
      <rPr>
        <b/>
        <sz val="10"/>
        <rFont val="Arial CE"/>
        <family val="2"/>
      </rPr>
      <t>(Kč)</t>
    </r>
  </si>
  <si>
    <r>
      <t xml:space="preserve">6) SOCIÁLNÍ FOND V OBDOBÍ 1 - 2/2005    </t>
    </r>
    <r>
      <rPr>
        <b/>
        <sz val="10"/>
        <rFont val="Arial CE"/>
        <family val="2"/>
      </rPr>
      <t>(Kč)</t>
    </r>
  </si>
  <si>
    <t>5) ČERPÁNÍ VÝDAJŮ NA KAPITOLE ZASTUPITELSTVO V 1 - 2/2005</t>
  </si>
  <si>
    <t>4) ČERPÁNÍ VÝDAJŮ NA KAPITOLE KRAJSKÝ ÚŘAD V 1 - 2/2005</t>
  </si>
  <si>
    <t>3) ČERPÁNÍ VÝDAJŮ ROZPOČTU PODLE KAPITOL V OBDOBÍ 1 - 2/2005</t>
  </si>
  <si>
    <r>
      <t xml:space="preserve">2) VÝVOJ DAŇOVÝCH PŘÍJMŮ V OBDOBÍ 1 - 2/2005                                                              </t>
    </r>
    <r>
      <rPr>
        <b/>
        <sz val="12"/>
        <rFont val="Arial CE"/>
        <family val="2"/>
      </rPr>
      <t xml:space="preserve"> (tis.Kč</t>
    </r>
    <r>
      <rPr>
        <b/>
        <sz val="16"/>
        <rFont val="Arial CE"/>
        <family val="2"/>
      </rPr>
      <t>)</t>
    </r>
  </si>
  <si>
    <t>b) ČERPÁNÍ  FONDU VYSOČINY DLE GRANTOVÝCH PROGRAMŮ           (Kč)     1 - 2/2005</t>
  </si>
  <si>
    <t>ROK 2005</t>
  </si>
  <si>
    <t>Zůstatek z roku 2004</t>
  </si>
  <si>
    <t xml:space="preserve">Zůstatek k 28. 2. 2005 </t>
  </si>
  <si>
    <t>Ostatní čerpání dle statutu SF</t>
  </si>
  <si>
    <t>Číslo prog.</t>
  </si>
  <si>
    <t>Název grantového programu</t>
  </si>
  <si>
    <t>Rozděl.výše podpor</t>
  </si>
  <si>
    <t>Vyčerpáno v roce 2002</t>
  </si>
  <si>
    <t>Vyčerpáno v roce 2003</t>
  </si>
  <si>
    <t>Vyčerpáno v roce 2004</t>
  </si>
  <si>
    <t>Vyčerpáno v roce 2005</t>
  </si>
  <si>
    <t>Celkem</t>
  </si>
  <si>
    <t>Granty vyhlášené v roce 2002</t>
  </si>
  <si>
    <t>Rozvoj vesnice</t>
  </si>
  <si>
    <t>Vítejte u nás</t>
  </si>
  <si>
    <t>Škola - centrum vzdělávání</t>
  </si>
  <si>
    <t>Podaná ruka</t>
  </si>
  <si>
    <t>Regionální kultura</t>
  </si>
  <si>
    <t>Nemovité památky</t>
  </si>
  <si>
    <t>Volný čas: PROGRAM A</t>
  </si>
  <si>
    <t>Volný čas: PROGRAM B</t>
  </si>
  <si>
    <t>Obce na síti</t>
  </si>
  <si>
    <t>Čistá voda</t>
  </si>
  <si>
    <t>Územní dokumentace</t>
  </si>
  <si>
    <t>Život.prostředí - zdroj bohat.Vys.</t>
  </si>
  <si>
    <t>Sport pro všechny</t>
  </si>
  <si>
    <t>Drobná údržba sportovišť</t>
  </si>
  <si>
    <t>Škola dílnou lidskosti</t>
  </si>
  <si>
    <t>Sportoviště</t>
  </si>
  <si>
    <t>Obce na síti II.</t>
  </si>
  <si>
    <t>GIS 1 - infrastruktura</t>
  </si>
  <si>
    <t>GIS 2 - data</t>
  </si>
  <si>
    <t>GIS 3 - aplikace</t>
  </si>
  <si>
    <t>Zemědělské projekty</t>
  </si>
  <si>
    <t>Vzděláním ke standardům kvality</t>
  </si>
  <si>
    <t>Bydlete na venkově</t>
  </si>
  <si>
    <t>Územní dokumentace II.</t>
  </si>
  <si>
    <t>Programy profes.vzdělávání dosp.</t>
  </si>
  <si>
    <t>Krajina Vysočiny</t>
  </si>
  <si>
    <t>Granty vyhlášené v roce 2003</t>
  </si>
  <si>
    <t>Volný čas 2003</t>
  </si>
  <si>
    <t>Sport pro všechny 2003</t>
  </si>
  <si>
    <t>Obce na síti III.</t>
  </si>
  <si>
    <t>Rozvoj vesnice 2003</t>
  </si>
  <si>
    <t>Čistá voda 2003</t>
  </si>
  <si>
    <t>Certifikace ISO</t>
  </si>
  <si>
    <t>Restaurování movitých památek</t>
  </si>
  <si>
    <t>Regionální kultura II.</t>
  </si>
  <si>
    <t>Protidrogová prevence</t>
  </si>
  <si>
    <t>Doprovodná infrastruktura cest.r.</t>
  </si>
  <si>
    <t>Síťování firem na vysočině</t>
  </si>
  <si>
    <t>Zemědělské projekty 2003</t>
  </si>
  <si>
    <t>Výstavba a údržba sportovišť</t>
  </si>
  <si>
    <t>Systém sběru a třídění odpadu</t>
  </si>
  <si>
    <t>Energetické využívání obnovitel.z.</t>
  </si>
  <si>
    <t>Popularizace informačních techn.</t>
  </si>
  <si>
    <t>Webové stránky MSP</t>
  </si>
  <si>
    <t>Webové stránky měst a obcí</t>
  </si>
  <si>
    <t>Modernizace ubytovacích zaříz.</t>
  </si>
  <si>
    <t>Vítejte u nás II.</t>
  </si>
  <si>
    <t>Rozvoj mikroregionů</t>
  </si>
  <si>
    <t>GIS-II</t>
  </si>
  <si>
    <t>ŽP-zdroj bohat.Vysočiny 2003</t>
  </si>
  <si>
    <t>Edice Vysočiny</t>
  </si>
  <si>
    <t>Škola a knihovna</t>
  </si>
  <si>
    <t>Bydlete na venkově 2003</t>
  </si>
  <si>
    <t>Volný čas 2004</t>
  </si>
  <si>
    <t>Regionální kultura III.</t>
  </si>
  <si>
    <t>Jednorázové akce 2004</t>
  </si>
  <si>
    <t>Sport pro všechny 2004</t>
  </si>
  <si>
    <t>Metropolitní sítě</t>
  </si>
  <si>
    <t>Granty vyhlášené v roce 2004</t>
  </si>
  <si>
    <t>Bezpečná silnice 2004</t>
  </si>
  <si>
    <t>Veřejná doprava 2004</t>
  </si>
  <si>
    <t>Veřejná letiště 2004</t>
  </si>
  <si>
    <t>Klenotnice Vysočiny 2004</t>
  </si>
  <si>
    <t>Webové stránky měst a obcí - II</t>
  </si>
  <si>
    <t>Obce na síti - IV</t>
  </si>
  <si>
    <t>GIS - III</t>
  </si>
  <si>
    <t>Sportoviště 2004</t>
  </si>
  <si>
    <t>Tábory 2004</t>
  </si>
  <si>
    <t>Cizí jazyky-brána k novému pozn.</t>
  </si>
  <si>
    <t>Lidské zdroje ve firmách</t>
  </si>
  <si>
    <t>Rozvoj vesnice 2004</t>
  </si>
  <si>
    <t>ŽP-zdroj bohat.Vysočiny 2004</t>
  </si>
  <si>
    <t>Čistá voda 2004</t>
  </si>
  <si>
    <t>Převod na výdajov.účet,ORJ 1800</t>
  </si>
  <si>
    <t>Prevence kriminality 2004</t>
  </si>
  <si>
    <t>Vysočina bez bariér</t>
  </si>
  <si>
    <t xml:space="preserve">Projekt.dokument. k progr. SROP </t>
  </si>
  <si>
    <t xml:space="preserve">Edice Vysočiny II. </t>
  </si>
  <si>
    <t>Bydlete na venkově 2004</t>
  </si>
  <si>
    <t xml:space="preserve">Dopravní výchova 2004 </t>
  </si>
  <si>
    <t>Syst.sběru a tříd. odpadu 2004</t>
  </si>
  <si>
    <t>Metropolitní sítě - II</t>
  </si>
  <si>
    <t xml:space="preserve">Výzkum-vývoj-inovace </t>
  </si>
  <si>
    <r>
      <t xml:space="preserve">Rozvoj malých podnikatelů </t>
    </r>
    <r>
      <rPr>
        <b/>
        <sz val="10"/>
        <rFont val="Arial CE"/>
        <family val="2"/>
      </rPr>
      <t xml:space="preserve"> </t>
    </r>
  </si>
  <si>
    <t xml:space="preserve">Certifikace-osvědčení </t>
  </si>
  <si>
    <t xml:space="preserve">Vítejte u nás 2004 </t>
  </si>
  <si>
    <t xml:space="preserve">Doprov.infrastruk.cest.r.2004 </t>
  </si>
  <si>
    <t xml:space="preserve">Integrace aplikačn.vybav.ISVS </t>
  </si>
  <si>
    <t xml:space="preserve">Metropolitní sítě III </t>
  </si>
  <si>
    <t xml:space="preserve">Vzdělávání seniorů v oblasti ICT </t>
  </si>
  <si>
    <t xml:space="preserve">Krajina Vysočiny 2004 </t>
  </si>
  <si>
    <t xml:space="preserve">Energ.využív.obnovit.zdr. 2004 </t>
  </si>
  <si>
    <t xml:space="preserve">Protidrog.prev.a léčba 2004-2005 </t>
  </si>
  <si>
    <t>Regionální kultura IV.</t>
  </si>
  <si>
    <t>Rozvoj vesnice 2004 - II</t>
  </si>
  <si>
    <t>Volný čas 2005</t>
  </si>
  <si>
    <t>Jednorázové akce 2005</t>
  </si>
  <si>
    <t>Sport pro všechny 2005</t>
  </si>
  <si>
    <t>Ciz.jaz.-brána k nov.pozn.2004</t>
  </si>
  <si>
    <t>Granty vyhlášené v roce 2005</t>
  </si>
  <si>
    <t>Čistá voda 2005</t>
  </si>
  <si>
    <t>Sportoviště 2005</t>
  </si>
  <si>
    <t>Tábory 2005</t>
  </si>
  <si>
    <t>Syst.sběru a tříd. odpadu 2005</t>
  </si>
  <si>
    <t>Bezpečná silnice 2005</t>
  </si>
  <si>
    <t xml:space="preserve">CELKEM   </t>
  </si>
  <si>
    <t>PŘJMY DLE GRANTOVÝCH PROGRAMŮ  A ÚROKY</t>
  </si>
  <si>
    <t>. Program čís.</t>
  </si>
  <si>
    <t>Příjmy v roce 2005 z let min.</t>
  </si>
  <si>
    <t>Modernizace ubytov.zařízení</t>
  </si>
  <si>
    <t>Syst.sběru a tříd.odpadu 2004</t>
  </si>
  <si>
    <t>Ostatní příjmy</t>
  </si>
  <si>
    <t>Příjem z Fondu strategických rezerv</t>
  </si>
  <si>
    <t>Příjmy z rozpočtu kraje</t>
  </si>
  <si>
    <t>ÚROKY</t>
  </si>
  <si>
    <t>CELKEM PŘÍJMY</t>
  </si>
  <si>
    <t>Zůstatek k 28. 2. 2005</t>
  </si>
  <si>
    <t>Nákup služeb, konzultační služby</t>
  </si>
  <si>
    <t>Aktuální hodnota portfolia</t>
  </si>
  <si>
    <t>Zhodnocení od počátku roku</t>
  </si>
  <si>
    <t>Zhodnocení za poslední měsíc</t>
  </si>
  <si>
    <t>Zhodnocení od počátku roku po odečtení odhadu celkové odměny</t>
  </si>
  <si>
    <t>Nástroj</t>
  </si>
  <si>
    <t>Tržní cena v Kč</t>
  </si>
  <si>
    <t>Zastoupení v portfoliu</t>
  </si>
  <si>
    <t>Celková hodnota portfolia</t>
  </si>
  <si>
    <t>Grafické znázornění struktury portfolia</t>
  </si>
  <si>
    <t xml:space="preserve">Odhad celkové odměny </t>
  </si>
  <si>
    <t xml:space="preserve">Ocenění portfolia ke dni </t>
  </si>
  <si>
    <t>Struktura portfolia ke dni</t>
  </si>
  <si>
    <t>Dluhopisové fondy</t>
  </si>
  <si>
    <t>Dluhopisy</t>
  </si>
  <si>
    <t>Fondy peněžního trhu</t>
  </si>
  <si>
    <t>Investiční běžný účet</t>
  </si>
  <si>
    <t xml:space="preserve">Zpracováno dne </t>
  </si>
  <si>
    <t>Zpráva o stavu portfolia - ČS</t>
  </si>
  <si>
    <t>Kapitola informatika</t>
  </si>
  <si>
    <t>Kapitola Sekretariátu Regionální rady NUTS II</t>
  </si>
  <si>
    <t>KAPITOLA INFORMATIKA</t>
  </si>
  <si>
    <t>Finanční vypořádání za rok 2004</t>
  </si>
  <si>
    <t>KAPITOLA SEKRETARIÁTU REG. ROZVOJE RADY NUTS II</t>
  </si>
  <si>
    <t>Humanitární zahraniční pomoc</t>
  </si>
  <si>
    <t>51</t>
  </si>
  <si>
    <t>Investice ve zdravotnictví</t>
  </si>
  <si>
    <t>Převod z Fondu strategických rezerv</t>
  </si>
  <si>
    <t>Výdaje § 3636:</t>
  </si>
  <si>
    <t xml:space="preserve">a) TECHNICKÁ POMOC 1 - 2/2005    </t>
  </si>
  <si>
    <t xml:space="preserve">b) BUDOVÁNÍ PARTNERSTVÍ 1 - 2/2005 </t>
  </si>
  <si>
    <t xml:space="preserve">c) ROWANET 1 - 2/2005    </t>
  </si>
  <si>
    <t xml:space="preserve">d) INTERREG III A - TECHNICKÁ ASISTENCE 1 - 2/2005 </t>
  </si>
  <si>
    <t xml:space="preserve">e) INTERREG III C - ICHNOS 1 - 2/2005    </t>
  </si>
  <si>
    <t>9) FONDY  EVROPSKÉ UNIE</t>
  </si>
  <si>
    <t xml:space="preserve">11 a) Zpráva o stavu portfolia v období 1 - 2/2005 </t>
  </si>
  <si>
    <t>11 b) Zpráva o stavu portfolia v období 1 - 2/2005</t>
  </si>
  <si>
    <t>Vratka DOL Počátky</t>
  </si>
  <si>
    <t>Rozvoj Třebíčská - INKUBÁTOR</t>
  </si>
  <si>
    <t>Humanitární pomoc postiženým oblastem v jihových. Asii</t>
  </si>
  <si>
    <t>Vratka návratné fin. výpomoci od DOL Počátky</t>
  </si>
  <si>
    <t>DOL Počátky - úhrada kumul. ztráty a přísp. na provoz</t>
  </si>
  <si>
    <t>ISŠ stavební a U JI - Truhl.  Pávov, vybudování přípojky NN</t>
  </si>
  <si>
    <t>Poskytnutí fin. darů obcím na dopravu žáků do škol</t>
  </si>
  <si>
    <t>Dotace Městu Třebíč na pořízení divadelní křesel</t>
  </si>
  <si>
    <t>Nemocnice Třebíč - rekonstrukce stravovacího provozu</t>
  </si>
  <si>
    <t>Divadelní činnost (dotace Městu TR)</t>
  </si>
  <si>
    <t>POV - Územní plánování</t>
  </si>
  <si>
    <t>POV - Bezpečnost a veřejný pořádek</t>
  </si>
  <si>
    <t>Neinvestiční akce v dopravě</t>
  </si>
  <si>
    <t>Příjmy z prodeje krátkod.drobného dlouhod.majetku(pol.2310)</t>
  </si>
  <si>
    <t>Příjmy z pronájmu movitých věcí                            (pol.2133)</t>
  </si>
  <si>
    <t xml:space="preserve">Ostatní nedaňové příjmy j.n.                                  (pol.2329)  </t>
  </si>
  <si>
    <t xml:space="preserve">Příjmy z prodeje ostatního dlouhod.mov.majetku    </t>
  </si>
  <si>
    <t>Prevence vzniku odpadu</t>
  </si>
  <si>
    <t xml:space="preserve"> Další</t>
  </si>
  <si>
    <t>Další vzdělávání pracovníků ve zdrav.</t>
  </si>
  <si>
    <t>Ostatní záležitosti ochrany památek</t>
  </si>
  <si>
    <t>Správa v lesním hospodářství</t>
  </si>
  <si>
    <t>Poskytnutí zálohy vnitř. organ. jednotkám</t>
  </si>
  <si>
    <t xml:space="preserve">Převody z rozpočtu kraje </t>
  </si>
  <si>
    <t>Návrat zapomenutého syna - Otakar Štáfl, český malíř</t>
  </si>
  <si>
    <t xml:space="preserve">      1-2/2005</t>
  </si>
  <si>
    <t xml:space="preserve">10) ČERPÁNÍ REZERVY, NEROZDĚLENÝCH POLOŽEK V OBDOBÍ </t>
  </si>
  <si>
    <r>
      <t xml:space="preserve">2a) SROVNÁNÍ VÝVOJE DAŃOVÝCH PŘÍJMŮ V ROCE 2004 A 2005   (bez daně placené krajem)           </t>
    </r>
    <r>
      <rPr>
        <b/>
        <sz val="10"/>
        <rFont val="Arial CE"/>
        <family val="2"/>
      </rPr>
      <t>(tis.Kč)</t>
    </r>
  </si>
  <si>
    <t>Ostatní ekologické záležitosti</t>
  </si>
  <si>
    <t xml:space="preserve">FINANCOVÁNÍ (+)* </t>
  </si>
  <si>
    <t>*převod z přebytku hosp. roku 2004 na financování stravovacího provozu Nemocnice Třebíč (38.425 tis. Kč), převod z FSR na zpracování</t>
  </si>
  <si>
    <t xml:space="preserve">části přebytku hospodaření roku 2004 ze zvl. Účtu vod - posílení rozpočtu na drobné vodohospodářské akce (4.000 tis. Kč), analýza </t>
  </si>
  <si>
    <t xml:space="preserve">projekt. dokumentace pro GS (3.000 tis. Kč), převod z FSR pro podnikatelský a výzkumný inkubátor MěstaTřebíč (5.000 tis. Kč), zapojení </t>
  </si>
  <si>
    <t>rizika ekologické zátěže Město Humpolec (519 tis. Kč)</t>
  </si>
  <si>
    <r>
      <t xml:space="preserve">Ostatní přijaté vratky transferů (vratky st. dotací od obcí)      </t>
    </r>
    <r>
      <rPr>
        <sz val="10"/>
        <rFont val="Arial CE"/>
        <family val="2"/>
      </rPr>
      <t xml:space="preserve"> (pol. 2229)</t>
    </r>
  </si>
  <si>
    <t>ZHODNOCENÍ KB</t>
  </si>
  <si>
    <t>Vázané prostředky na grantové programy</t>
  </si>
  <si>
    <t>Disponibilní zdroje FV k 28. 2. 2005</t>
  </si>
  <si>
    <t>ZHODNOCENÍ KB a ČS</t>
  </si>
  <si>
    <t>Disponibilní zdroje FSR k 28. 2. 2005</t>
  </si>
  <si>
    <t>Převod do Fondu Vysočiny a EU, rozvoj Třebíčska a projekt. dokumentaci GS</t>
  </si>
  <si>
    <t>(6,86% p.a.)</t>
  </si>
  <si>
    <t>(6,08 % p.a.)</t>
  </si>
  <si>
    <t>SALDO PŘÍJMŮ A VÝDAJŮ</t>
  </si>
  <si>
    <t>Komentář : viz. následující strana</t>
  </si>
  <si>
    <t>RK-13-2005-18, př. 1upr1</t>
  </si>
  <si>
    <t>počet stran: 30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</si>
</sst>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</numFmts>
  <fonts count="4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10.75"/>
      <name val="Arial CE"/>
      <family val="2"/>
    </font>
    <font>
      <b/>
      <sz val="11.75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61"/>
      <name val="Arial CE"/>
      <family val="2"/>
    </font>
    <font>
      <sz val="10"/>
      <color indexed="43"/>
      <name val="Arial CE"/>
      <family val="2"/>
    </font>
    <font>
      <sz val="9.75"/>
      <name val="Arial CE"/>
      <family val="2"/>
    </font>
    <font>
      <sz val="8.25"/>
      <name val="Arial CE"/>
      <family val="2"/>
    </font>
    <font>
      <sz val="9.25"/>
      <name val="Arial CE"/>
      <family val="0"/>
    </font>
    <font>
      <b/>
      <sz val="16"/>
      <name val="Arial CE"/>
      <family val="2"/>
    </font>
    <font>
      <sz val="15.5"/>
      <name val="Arial CE"/>
      <family val="2"/>
    </font>
    <font>
      <sz val="10"/>
      <color indexed="8"/>
      <name val="Arial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9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9.25"/>
      <name val="Arial"/>
      <family val="0"/>
    </font>
    <font>
      <sz val="11.75"/>
      <name val="Arial"/>
      <family val="0"/>
    </font>
    <font>
      <sz val="12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9" fillId="2" borderId="1" xfId="0" applyFont="1" applyFill="1" applyBorder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3" fontId="7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horizontal="right" vertical="top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9" fillId="2" borderId="1" xfId="0" applyNumberFormat="1" applyFont="1" applyFill="1" applyBorder="1" applyAlignment="1">
      <alignment/>
    </xf>
    <xf numFmtId="3" fontId="10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right"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49" fontId="0" fillId="0" borderId="1" xfId="0" applyNumberFormat="1" applyBorder="1" applyAlignment="1">
      <alignment horizontal="right"/>
    </xf>
    <xf numFmtId="0" fontId="5" fillId="0" borderId="1" xfId="0" applyFont="1" applyFill="1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0" fontId="16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0" fillId="3" borderId="0" xfId="0" applyNumberFormat="1" applyFill="1" applyAlignment="1">
      <alignment vertical="center"/>
    </xf>
    <xf numFmtId="49" fontId="14" fillId="0" borderId="0" xfId="0" applyNumberFormat="1" applyFont="1" applyFill="1" applyBorder="1" applyAlignment="1">
      <alignment horizontal="left" vertical="top"/>
    </xf>
    <xf numFmtId="0" fontId="14" fillId="0" borderId="0" xfId="0" applyFont="1" applyFill="1" applyAlignment="1">
      <alignment/>
    </xf>
    <xf numFmtId="49" fontId="0" fillId="0" borderId="7" xfId="0" applyNumberFormat="1" applyFill="1" applyBorder="1" applyAlignment="1">
      <alignment horizontal="center" vertical="top"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5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3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3" xfId="0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top"/>
    </xf>
    <xf numFmtId="0" fontId="0" fillId="0" borderId="7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center" vertical="top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3" xfId="0" applyFill="1" applyBorder="1" applyAlignment="1">
      <alignment horizontal="center" vertical="center"/>
    </xf>
    <xf numFmtId="165" fontId="0" fillId="0" borderId="1" xfId="0" applyNumberFormat="1" applyFont="1" applyBorder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6" xfId="0" applyNumberFormat="1" applyFont="1" applyFill="1" applyBorder="1" applyAlignment="1">
      <alignment/>
    </xf>
    <xf numFmtId="0" fontId="0" fillId="0" borderId="6" xfId="0" applyNumberFormat="1" applyFon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3" fontId="24" fillId="0" borderId="0" xfId="0" applyNumberFormat="1" applyFont="1" applyAlignment="1">
      <alignment/>
    </xf>
    <xf numFmtId="3" fontId="14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4" fillId="4" borderId="0" xfId="0" applyNumberFormat="1" applyFont="1" applyFill="1" applyAlignment="1">
      <alignment/>
    </xf>
    <xf numFmtId="3" fontId="14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165" fontId="0" fillId="0" borderId="1" xfId="0" applyNumberFormat="1" applyBorder="1" applyAlignment="1">
      <alignment shrinkToFit="1"/>
    </xf>
    <xf numFmtId="3" fontId="26" fillId="0" borderId="0" xfId="0" applyNumberFormat="1" applyFont="1" applyFill="1" applyAlignment="1">
      <alignment/>
    </xf>
    <xf numFmtId="3" fontId="0" fillId="0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0" fillId="0" borderId="11" xfId="0" applyNumberFormat="1" applyFill="1" applyBorder="1" applyAlignment="1">
      <alignment horizontal="center" vertical="top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11" xfId="0" applyNumberFormat="1" applyFill="1" applyBorder="1" applyAlignment="1">
      <alignment horizontal="center" vertical="top"/>
    </xf>
    <xf numFmtId="3" fontId="6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/>
    </xf>
    <xf numFmtId="3" fontId="33" fillId="0" borderId="1" xfId="0" applyNumberFormat="1" applyFont="1" applyFill="1" applyBorder="1" applyAlignment="1">
      <alignment horizontal="right"/>
    </xf>
    <xf numFmtId="3" fontId="34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/>
    </xf>
    <xf numFmtId="0" fontId="0" fillId="0" borderId="5" xfId="0" applyFill="1" applyBorder="1" applyAlignment="1">
      <alignment horizontal="center" vertical="top"/>
    </xf>
    <xf numFmtId="0" fontId="6" fillId="2" borderId="3" xfId="0" applyFont="1" applyFill="1" applyBorder="1" applyAlignment="1">
      <alignment/>
    </xf>
    <xf numFmtId="0" fontId="0" fillId="2" borderId="5" xfId="0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vertical="top" wrapText="1"/>
    </xf>
    <xf numFmtId="3" fontId="13" fillId="0" borderId="7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3" fillId="0" borderId="6" xfId="0" applyNumberFormat="1" applyFont="1" applyFill="1" applyBorder="1" applyAlignment="1">
      <alignment vertical="top"/>
    </xf>
    <xf numFmtId="3" fontId="0" fillId="0" borderId="0" xfId="0" applyNumberFormat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3" fontId="2" fillId="0" borderId="7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35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36" fillId="4" borderId="0" xfId="0" applyFont="1" applyFill="1" applyBorder="1" applyAlignment="1">
      <alignment/>
    </xf>
    <xf numFmtId="3" fontId="36" fillId="4" borderId="0" xfId="0" applyNumberFormat="1" applyFont="1" applyFill="1" applyBorder="1" applyAlignment="1">
      <alignment/>
    </xf>
    <xf numFmtId="3" fontId="36" fillId="4" borderId="0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vertical="top"/>
    </xf>
    <xf numFmtId="1" fontId="0" fillId="0" borderId="7" xfId="0" applyNumberFormat="1" applyFill="1" applyBorder="1" applyAlignment="1">
      <alignment horizontal="center"/>
    </xf>
    <xf numFmtId="0" fontId="24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2" fillId="4" borderId="12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13" fillId="4" borderId="1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6" fillId="0" borderId="6" xfId="0" applyNumberFormat="1" applyFont="1" applyFill="1" applyBorder="1" applyAlignment="1">
      <alignment horizontal="right" vertical="top"/>
    </xf>
    <xf numFmtId="3" fontId="2" fillId="0" borderId="3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6" fillId="4" borderId="0" xfId="0" applyFont="1" applyFill="1" applyBorder="1" applyAlignment="1">
      <alignment/>
    </xf>
    <xf numFmtId="3" fontId="6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top"/>
    </xf>
    <xf numFmtId="49" fontId="0" fillId="0" borderId="5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14" fillId="4" borderId="0" xfId="0" applyFont="1" applyFill="1" applyAlignment="1">
      <alignment/>
    </xf>
    <xf numFmtId="3" fontId="0" fillId="4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1" fontId="0" fillId="2" borderId="1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3" fontId="35" fillId="0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0" fontId="0" fillId="0" borderId="2" xfId="0" applyFill="1" applyBorder="1" applyAlignment="1">
      <alignment/>
    </xf>
    <xf numFmtId="3" fontId="32" fillId="0" borderId="1" xfId="0" applyNumberFormat="1" applyFont="1" applyFill="1" applyBorder="1" applyAlignment="1">
      <alignment vertical="top"/>
    </xf>
    <xf numFmtId="3" fontId="32" fillId="0" borderId="0" xfId="0" applyNumberFormat="1" applyFont="1" applyFill="1" applyAlignment="1">
      <alignment vertical="top"/>
    </xf>
    <xf numFmtId="3" fontId="32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top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6" fillId="0" borderId="9" xfId="0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3" fontId="36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/>
    </xf>
    <xf numFmtId="0" fontId="30" fillId="0" borderId="0" xfId="0" applyFont="1" applyAlignment="1">
      <alignment/>
    </xf>
    <xf numFmtId="3" fontId="13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13" fillId="4" borderId="1" xfId="0" applyNumberFormat="1" applyFont="1" applyFill="1" applyBorder="1" applyAlignment="1">
      <alignment horizontal="right" vertical="center" wrapText="1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4" fontId="40" fillId="0" borderId="0" xfId="0" applyNumberFormat="1" applyFont="1" applyAlignment="1">
      <alignment/>
    </xf>
    <xf numFmtId="3" fontId="13" fillId="4" borderId="1" xfId="0" applyNumberFormat="1" applyFont="1" applyFill="1" applyBorder="1" applyAlignment="1">
      <alignment/>
    </xf>
    <xf numFmtId="3" fontId="35" fillId="4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0" fontId="15" fillId="0" borderId="9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5" fillId="0" borderId="9" xfId="0" applyFont="1" applyFill="1" applyBorder="1" applyAlignment="1">
      <alignment/>
    </xf>
    <xf numFmtId="165" fontId="2" fillId="0" borderId="1" xfId="0" applyNumberFormat="1" applyFont="1" applyBorder="1" applyAlignment="1">
      <alignment/>
    </xf>
    <xf numFmtId="3" fontId="5" fillId="4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3" fontId="0" fillId="2" borderId="11" xfId="0" applyNumberFormat="1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1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11" xfId="0" applyBorder="1" applyAlignment="1">
      <alignment/>
    </xf>
    <xf numFmtId="3" fontId="2" fillId="0" borderId="3" xfId="0" applyNumberFormat="1" applyFont="1" applyBorder="1" applyAlignment="1">
      <alignment/>
    </xf>
    <xf numFmtId="3" fontId="2" fillId="4" borderId="0" xfId="0" applyNumberFormat="1" applyFont="1" applyFill="1" applyBorder="1" applyAlignment="1">
      <alignment horizontal="center"/>
    </xf>
    <xf numFmtId="4" fontId="35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14" fontId="1" fillId="0" borderId="5" xfId="0" applyNumberFormat="1" applyFont="1" applyBorder="1" applyAlignment="1">
      <alignment/>
    </xf>
    <xf numFmtId="0" fontId="1" fillId="0" borderId="3" xfId="0" applyFont="1" applyBorder="1" applyAlignment="1">
      <alignment/>
    </xf>
    <xf numFmtId="8" fontId="2" fillId="0" borderId="11" xfId="0" applyNumberFormat="1" applyFont="1" applyBorder="1" applyAlignment="1">
      <alignment horizontal="right"/>
    </xf>
    <xf numFmtId="0" fontId="0" fillId="0" borderId="3" xfId="0" applyBorder="1" applyAlignment="1">
      <alignment horizontal="center"/>
    </xf>
    <xf numFmtId="10" fontId="2" fillId="0" borderId="3" xfId="2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" xfId="0" applyBorder="1" applyAlignment="1">
      <alignment wrapText="1"/>
    </xf>
    <xf numFmtId="173" fontId="0" fillId="0" borderId="1" xfId="0" applyNumberFormat="1" applyBorder="1" applyAlignment="1">
      <alignment horizontal="right"/>
    </xf>
    <xf numFmtId="10" fontId="0" fillId="0" borderId="1" xfId="20" applyNumberFormat="1" applyBorder="1" applyAlignment="1">
      <alignment horizontal="center"/>
    </xf>
    <xf numFmtId="173" fontId="0" fillId="2" borderId="1" xfId="0" applyNumberFormat="1" applyFill="1" applyBorder="1" applyAlignment="1">
      <alignment horizontal="right"/>
    </xf>
    <xf numFmtId="10" fontId="0" fillId="2" borderId="1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1" fontId="0" fillId="4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1" xfId="0" applyFont="1" applyFill="1" applyBorder="1" applyAlignment="1">
      <alignment vertical="top" wrapTex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vertical="center"/>
    </xf>
    <xf numFmtId="3" fontId="34" fillId="4" borderId="1" xfId="0" applyNumberFormat="1" applyFont="1" applyFill="1" applyBorder="1" applyAlignment="1">
      <alignment horizontal="right"/>
    </xf>
    <xf numFmtId="3" fontId="33" fillId="4" borderId="1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6" fillId="4" borderId="6" xfId="0" applyNumberFormat="1" applyFont="1" applyFill="1" applyBorder="1" applyAlignment="1">
      <alignment horizontal="right" vertical="top"/>
    </xf>
    <xf numFmtId="3" fontId="0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top"/>
    </xf>
    <xf numFmtId="3" fontId="0" fillId="4" borderId="4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horizontal="right"/>
    </xf>
    <xf numFmtId="3" fontId="0" fillId="4" borderId="7" xfId="0" applyNumberFormat="1" applyFont="1" applyFill="1" applyBorder="1" applyAlignment="1">
      <alignment/>
    </xf>
    <xf numFmtId="0" fontId="0" fillId="4" borderId="1" xfId="0" applyFont="1" applyFill="1" applyBorder="1" applyAlignment="1">
      <alignment/>
    </xf>
    <xf numFmtId="3" fontId="0" fillId="4" borderId="1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horizontal="right" vertical="center"/>
    </xf>
    <xf numFmtId="3" fontId="13" fillId="4" borderId="1" xfId="0" applyNumberFormat="1" applyFont="1" applyFill="1" applyBorder="1" applyAlignment="1">
      <alignment vertical="center"/>
    </xf>
    <xf numFmtId="3" fontId="0" fillId="4" borderId="1" xfId="0" applyNumberFormat="1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5" fontId="35" fillId="0" borderId="1" xfId="0" applyNumberFormat="1" applyFont="1" applyBorder="1" applyAlignment="1">
      <alignment/>
    </xf>
    <xf numFmtId="3" fontId="0" fillId="4" borderId="7" xfId="0" applyNumberFormat="1" applyFont="1" applyFill="1" applyBorder="1" applyAlignment="1">
      <alignment vertical="top"/>
    </xf>
    <xf numFmtId="3" fontId="0" fillId="4" borderId="6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9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Font="1" applyFill="1" applyBorder="1" applyAlignment="1">
      <alignment wrapText="1"/>
    </xf>
    <xf numFmtId="1" fontId="0" fillId="0" borderId="1" xfId="0" applyNumberForma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9" fontId="5" fillId="0" borderId="0" xfId="0" applyNumberFormat="1" applyFont="1" applyFill="1" applyBorder="1" applyAlignment="1">
      <alignment horizontal="left" vertical="top"/>
    </xf>
    <xf numFmtId="49" fontId="0" fillId="0" borderId="2" xfId="0" applyNumberForma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3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49" fontId="5" fillId="0" borderId="9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right" vertical="top"/>
    </xf>
    <xf numFmtId="49" fontId="2" fillId="0" borderId="5" xfId="0" applyNumberFormat="1" applyFont="1" applyFill="1" applyBorder="1" applyAlignment="1">
      <alignment horizontal="right" vertical="top"/>
    </xf>
    <xf numFmtId="49" fontId="2" fillId="0" borderId="3" xfId="0" applyNumberFormat="1" applyFont="1" applyFill="1" applyBorder="1" applyAlignment="1">
      <alignment horizontal="right" vertical="top"/>
    </xf>
    <xf numFmtId="49" fontId="0" fillId="0" borderId="4" xfId="0" applyNumberFormat="1" applyFill="1" applyBorder="1" applyAlignment="1">
      <alignment horizontal="center" vertical="top"/>
    </xf>
    <xf numFmtId="49" fontId="0" fillId="0" borderId="12" xfId="0" applyNumberFormat="1" applyFill="1" applyBorder="1" applyAlignment="1">
      <alignment horizontal="center" vertical="top"/>
    </xf>
    <xf numFmtId="49" fontId="0" fillId="0" borderId="7" xfId="0" applyNumberFormat="1" applyFill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0" fillId="0" borderId="2" xfId="0" applyFill="1" applyBorder="1" applyAlignment="1">
      <alignment/>
    </xf>
    <xf numFmtId="0" fontId="6" fillId="2" borderId="11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0" fillId="0" borderId="5" xfId="0" applyNumberForma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11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49" fontId="14" fillId="0" borderId="2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 vertical="top"/>
    </xf>
    <xf numFmtId="0" fontId="0" fillId="0" borderId="7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 vertical="top"/>
    </xf>
    <xf numFmtId="0" fontId="2" fillId="2" borderId="1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/>
    </xf>
    <xf numFmtId="0" fontId="2" fillId="7" borderId="1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2" borderId="11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"/>
          <c:w val="0.74125"/>
          <c:h val="0.94975"/>
        </c:manualLayout>
      </c:layout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DANĚ!$B$3:$M$3</c:f>
              <c:strCache/>
            </c:strRef>
          </c:cat>
          <c:val>
            <c:numRef>
              <c:f>DANĚ!$B$4:$M$4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DANĚ!$B$3:$M$3</c:f>
              <c:strCache/>
            </c:strRef>
          </c:cat>
          <c:val>
            <c:numRef>
              <c:f>DANĚ!$B$5:$M$5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DANĚ!$B$3:$M$3</c:f>
              <c:strCache/>
            </c:strRef>
          </c:cat>
          <c:val>
            <c:numRef>
              <c:f>DANĚ!$B$6:$M$6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DANĚ!$B$3:$M$3</c:f>
              <c:strCache/>
            </c:strRef>
          </c:cat>
          <c:val>
            <c:numRef>
              <c:f>DANĚ!$B$7:$M$7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DANĚ!$B$3:$M$3</c:f>
              <c:strCache/>
            </c:strRef>
          </c:cat>
          <c:val>
            <c:numRef>
              <c:f>DANĚ!$B$8:$M$8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0723290"/>
        <c:axId val="29400747"/>
      </c:line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400747"/>
        <c:crosses val="autoZero"/>
        <c:auto val="1"/>
        <c:lblOffset val="100"/>
        <c:noMultiLvlLbl val="0"/>
      </c:catAx>
      <c:valAx>
        <c:axId val="29400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723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.65725"/>
          <c:w val="0.24125"/>
          <c:h val="0.3427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Srovnání příjmů z daní v jednotlivých měsících v letech 2004 a 2005
</a:t>
            </a:r>
          </a:p>
        </c:rich>
      </c:tx>
      <c:layout>
        <c:manualLayout>
          <c:xMode val="factor"/>
          <c:yMode val="factor"/>
          <c:x val="0.0187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7075"/>
          <c:w val="0.8817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3280132"/>
        <c:axId val="32650277"/>
      </c:bar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2650277"/>
        <c:crosses val="autoZero"/>
        <c:auto val="1"/>
        <c:lblOffset val="100"/>
        <c:noMultiLvlLbl val="0"/>
      </c:catAx>
      <c:valAx>
        <c:axId val="32650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0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9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Kumulativní srovnání daňových příjmů v letech 2004 a 2005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44"/>
          <c:w val="0.88175"/>
          <c:h val="0.956"/>
        </c:manualLayout>
      </c:layout>
      <c:barChart>
        <c:barDir val="col"/>
        <c:grouping val="clustered"/>
        <c:varyColors val="0"/>
        <c:ser>
          <c:idx val="0"/>
          <c:order val="0"/>
          <c:tx>
            <c:v>2005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2004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>
                <c:ptCount val="1"/>
                <c:pt idx="0">
                  <c:v>0</c:v>
                </c:pt>
              </c:numCache>
            </c:numRef>
          </c:val>
        </c:ser>
        <c:axId val="25417038"/>
        <c:axId val="27426751"/>
      </c:barChart>
      <c:catAx>
        <c:axId val="25417038"/>
        <c:scaling>
          <c:orientation val="minMax"/>
        </c:scaling>
        <c:axPos val="b"/>
        <c:delete val="1"/>
        <c:majorTickMark val="out"/>
        <c:minorTickMark val="none"/>
        <c:tickLblPos val="nextTo"/>
        <c:crossAx val="27426751"/>
        <c:crossesAt val="0"/>
        <c:auto val="1"/>
        <c:lblOffset val="100"/>
        <c:noMultiLvlLbl val="0"/>
      </c:catAx>
      <c:valAx>
        <c:axId val="2742675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4170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56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KÚ'!$A$55:$A$58</c:f>
              <c:strCache/>
            </c:strRef>
          </c:cat>
          <c:val>
            <c:numRef>
              <c:f>'čerpání KÚ'!$E$55:$E$58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29525"/>
          <c:w val="0.61625"/>
          <c:h val="0.3595"/>
        </c:manualLayout>
      </c:layout>
      <c:pie3DChart>
        <c:varyColors val="1"/>
        <c:ser>
          <c:idx val="0"/>
          <c:order val="0"/>
          <c:tx>
            <c:strRef>
              <c:f>'[1]List1'!$B$18</c:f>
              <c:strCache>
                <c:ptCount val="1"/>
                <c:pt idx="0">
                  <c:v>Tržní cena v Kč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464675"/>
                </a:gs>
              </a:gsLst>
              <a:path path="rect">
                <a:fillToRect l="50000" t="50000" r="50000" b="50000"/>
              </a:path>
            </a:gradFill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3366"/>
                  </a:gs>
                  <a:gs pos="100000">
                    <a:srgbClr val="000D1B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0000FF"/>
                  </a:gs>
                  <a:gs pos="100000">
                    <a:srgbClr val="000075"/>
                  </a:gs>
                </a:gsLst>
                <a:path path="rect">
                  <a:fillToRect l="50000" t="50000" r="50000" b="5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5C5C"/>
                  </a:gs>
                </a:gsLst>
                <a:path path="rect">
                  <a:fillToRect l="50000" t="50000" r="50000" b="50000"/>
                </a:path>
              </a:gra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'[1]List1'!$A$19:$A$22</c:f>
              <c:strCache>
                <c:ptCount val="4"/>
                <c:pt idx="0">
                  <c:v>Dluhopisové fondy</c:v>
                </c:pt>
                <c:pt idx="1">
                  <c:v>Dluhopisy</c:v>
                </c:pt>
                <c:pt idx="2">
                  <c:v>Fondy peněžního trhu</c:v>
                </c:pt>
                <c:pt idx="3">
                  <c:v>Investiční běžný účet</c:v>
                </c:pt>
              </c:strCache>
            </c:strRef>
          </c:cat>
          <c:val>
            <c:numRef>
              <c:f>'[1]List1'!$B$19:$B$22</c:f>
              <c:numCache>
                <c:ptCount val="4"/>
                <c:pt idx="0">
                  <c:v>22199776.4</c:v>
                </c:pt>
                <c:pt idx="1">
                  <c:v>3061458.08</c:v>
                </c:pt>
                <c:pt idx="2">
                  <c:v>9730590</c:v>
                </c:pt>
                <c:pt idx="3">
                  <c:v>5457242.34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38100</xdr:rowOff>
    </xdr:from>
    <xdr:to>
      <xdr:col>15</xdr:col>
      <xdr:colOff>638175</xdr:colOff>
      <xdr:row>36</xdr:row>
      <xdr:rowOff>152400</xdr:rowOff>
    </xdr:to>
    <xdr:graphicFrame>
      <xdr:nvGraphicFramePr>
        <xdr:cNvPr id="1" name="Chart 4"/>
        <xdr:cNvGraphicFramePr/>
      </xdr:nvGraphicFramePr>
      <xdr:xfrm>
        <a:off x="0" y="2228850"/>
        <a:ext cx="109251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85725</xdr:rowOff>
    </xdr:from>
    <xdr:to>
      <xdr:col>6</xdr:col>
      <xdr:colOff>457200</xdr:colOff>
      <xdr:row>88</xdr:row>
      <xdr:rowOff>0</xdr:rowOff>
    </xdr:to>
    <xdr:graphicFrame>
      <xdr:nvGraphicFramePr>
        <xdr:cNvPr id="2" name="Chart 6"/>
        <xdr:cNvGraphicFramePr/>
      </xdr:nvGraphicFramePr>
      <xdr:xfrm>
        <a:off x="0" y="9629775"/>
        <a:ext cx="5334000" cy="4772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457200</xdr:colOff>
      <xdr:row>58</xdr:row>
      <xdr:rowOff>85725</xdr:rowOff>
    </xdr:from>
    <xdr:to>
      <xdr:col>15</xdr:col>
      <xdr:colOff>390525</xdr:colOff>
      <xdr:row>88</xdr:row>
      <xdr:rowOff>0</xdr:rowOff>
    </xdr:to>
    <xdr:graphicFrame>
      <xdr:nvGraphicFramePr>
        <xdr:cNvPr id="3" name="Chart 7"/>
        <xdr:cNvGraphicFramePr/>
      </xdr:nvGraphicFramePr>
      <xdr:xfrm>
        <a:off x="5334000" y="9629775"/>
        <a:ext cx="5343525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0</xdr:rowOff>
    </xdr:from>
    <xdr:to>
      <xdr:col>6</xdr:col>
      <xdr:colOff>0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0" y="11001375"/>
        <a:ext cx="68770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697230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10</xdr:col>
      <xdr:colOff>457200</xdr:colOff>
      <xdr:row>120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7315200" cy="10601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2</xdr:col>
      <xdr:colOff>1657350</xdr:colOff>
      <xdr:row>48</xdr:row>
      <xdr:rowOff>57150</xdr:rowOff>
    </xdr:to>
    <xdr:graphicFrame>
      <xdr:nvGraphicFramePr>
        <xdr:cNvPr id="1" name="Chart 2"/>
        <xdr:cNvGraphicFramePr/>
      </xdr:nvGraphicFramePr>
      <xdr:xfrm>
        <a:off x="0" y="4552950"/>
        <a:ext cx="74485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znicenkova\Plocha\M&#283;s&#237;&#269;n&#237;%20report%20Kraj%20Vyso&#269;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8">
          <cell r="B18" t="str">
            <v>Tržní cena v Kč</v>
          </cell>
        </row>
        <row r="19">
          <cell r="A19" t="str">
            <v>Dluhopisové fondy</v>
          </cell>
          <cell r="B19">
            <v>22199776.4</v>
          </cell>
        </row>
        <row r="20">
          <cell r="A20" t="str">
            <v>Dluhopisy</v>
          </cell>
          <cell r="B20">
            <v>3061458.08</v>
          </cell>
        </row>
        <row r="21">
          <cell r="A21" t="str">
            <v>Fondy peněžního trhu</v>
          </cell>
          <cell r="B21">
            <v>9730590</v>
          </cell>
        </row>
        <row r="22">
          <cell r="A22" t="str">
            <v>Investiční běžný účet</v>
          </cell>
          <cell r="B22">
            <v>5457242.34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3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51.125" style="31" customWidth="1"/>
    <col min="2" max="2" width="10.75390625" style="0" customWidth="1"/>
    <col min="3" max="3" width="10.75390625" style="16" customWidth="1"/>
    <col min="4" max="4" width="10.75390625" style="0" customWidth="1"/>
    <col min="5" max="5" width="12.25390625" style="0" customWidth="1"/>
    <col min="6" max="6" width="21.125" style="0" hidden="1" customWidth="1"/>
    <col min="8" max="9" width="0" style="0" hidden="1" customWidth="1"/>
  </cols>
  <sheetData>
    <row r="1" spans="4:6" ht="12.75">
      <c r="D1" s="2" t="s">
        <v>611</v>
      </c>
      <c r="E1" s="294"/>
      <c r="F1" s="2"/>
    </row>
    <row r="2" spans="4:6" ht="12.75">
      <c r="D2" s="2" t="s">
        <v>612</v>
      </c>
      <c r="E2" s="294"/>
      <c r="F2" s="2"/>
    </row>
    <row r="3" spans="4:5" ht="12.75">
      <c r="D3" s="492"/>
      <c r="E3" s="492"/>
    </row>
    <row r="4" spans="4:5" ht="12.75">
      <c r="D4" s="492"/>
      <c r="E4" s="492"/>
    </row>
    <row r="5" spans="1:9" ht="18">
      <c r="A5" s="493" t="s">
        <v>388</v>
      </c>
      <c r="B5" s="493"/>
      <c r="C5" s="493"/>
      <c r="D5" s="493"/>
      <c r="E5" s="493"/>
      <c r="I5" t="s">
        <v>164</v>
      </c>
    </row>
    <row r="7" ht="12.75">
      <c r="A7" s="67" t="s">
        <v>123</v>
      </c>
    </row>
    <row r="9" spans="1:5" ht="25.5" customHeight="1">
      <c r="A9" s="22"/>
      <c r="B9" s="52" t="s">
        <v>126</v>
      </c>
      <c r="C9" s="61" t="s">
        <v>127</v>
      </c>
      <c r="D9" s="5" t="s">
        <v>2</v>
      </c>
      <c r="E9" s="53" t="s">
        <v>128</v>
      </c>
    </row>
    <row r="10" spans="1:9" ht="12.75">
      <c r="A10" s="24" t="s">
        <v>385</v>
      </c>
      <c r="B10" s="254">
        <v>6739066</v>
      </c>
      <c r="C10" s="254">
        <v>6776787</v>
      </c>
      <c r="D10" s="254">
        <f>D74</f>
        <v>1322722</v>
      </c>
      <c r="E10" s="34">
        <f aca="true" t="shared" si="0" ref="E10:E15">+D10/C10*100</f>
        <v>19.51842370137943</v>
      </c>
      <c r="I10" s="16"/>
    </row>
    <row r="11" spans="1:7" ht="12.75">
      <c r="A11" s="24" t="s">
        <v>595</v>
      </c>
      <c r="B11" s="254">
        <v>41425</v>
      </c>
      <c r="C11" s="254">
        <v>50944</v>
      </c>
      <c r="D11" s="254">
        <v>0</v>
      </c>
      <c r="E11" s="34">
        <f t="shared" si="0"/>
        <v>0</v>
      </c>
      <c r="G11" s="290"/>
    </row>
    <row r="12" spans="1:7" s="2" customFormat="1" ht="12.75">
      <c r="A12" s="124" t="s">
        <v>383</v>
      </c>
      <c r="B12" s="277">
        <f>SUM(B10:B11)</f>
        <v>6780491</v>
      </c>
      <c r="C12" s="277">
        <f>C10+C11</f>
        <v>6827731</v>
      </c>
      <c r="D12" s="277">
        <f>D10+D11</f>
        <v>1322722</v>
      </c>
      <c r="E12" s="274">
        <f t="shared" si="0"/>
        <v>19.372790169970084</v>
      </c>
      <c r="G12" s="370"/>
    </row>
    <row r="13" spans="1:5" ht="12.75">
      <c r="A13" s="24" t="s">
        <v>384</v>
      </c>
      <c r="B13" s="254">
        <v>6780491</v>
      </c>
      <c r="C13" s="254">
        <v>6827731</v>
      </c>
      <c r="D13" s="254">
        <f>'VÝDAJE - kapitoly'!F26</f>
        <v>942486</v>
      </c>
      <c r="E13" s="34">
        <f t="shared" si="0"/>
        <v>13.803795140728303</v>
      </c>
    </row>
    <row r="14" spans="1:5" ht="12.75" hidden="1">
      <c r="A14" s="24" t="s">
        <v>276</v>
      </c>
      <c r="B14" s="28">
        <v>5366725</v>
      </c>
      <c r="C14" s="28">
        <v>6356922</v>
      </c>
      <c r="D14" s="125">
        <v>6115004</v>
      </c>
      <c r="E14" s="34">
        <f t="shared" si="0"/>
        <v>96.19441610263584</v>
      </c>
    </row>
    <row r="15" spans="1:5" ht="12.75">
      <c r="A15" s="124" t="s">
        <v>320</v>
      </c>
      <c r="B15" s="125">
        <f>B12</f>
        <v>6780491</v>
      </c>
      <c r="C15" s="125">
        <f>C12</f>
        <v>6827731</v>
      </c>
      <c r="D15" s="277">
        <f>D13</f>
        <v>942486</v>
      </c>
      <c r="E15" s="274">
        <f t="shared" si="0"/>
        <v>13.803795140728303</v>
      </c>
    </row>
    <row r="16" spans="1:5" s="2" customFormat="1" ht="12.75">
      <c r="A16" s="36" t="s">
        <v>609</v>
      </c>
      <c r="B16" s="30">
        <v>0</v>
      </c>
      <c r="C16" s="30">
        <v>0</v>
      </c>
      <c r="D16" s="30">
        <f>D12-D15</f>
        <v>380236</v>
      </c>
      <c r="E16" s="471" t="s">
        <v>316</v>
      </c>
    </row>
    <row r="17" spans="1:5" ht="12.75">
      <c r="A17" s="374" t="s">
        <v>596</v>
      </c>
      <c r="B17" s="372"/>
      <c r="C17" s="361"/>
      <c r="D17" s="361"/>
      <c r="E17" s="264"/>
    </row>
    <row r="18" spans="1:5" ht="12.75">
      <c r="A18" s="148" t="s">
        <v>598</v>
      </c>
      <c r="B18" s="132"/>
      <c r="C18" s="26"/>
      <c r="D18" s="26"/>
      <c r="E18" s="264"/>
    </row>
    <row r="19" spans="1:10" ht="12.75">
      <c r="A19" s="148" t="s">
        <v>597</v>
      </c>
      <c r="B19" s="360"/>
      <c r="C19" s="145"/>
      <c r="D19" s="145"/>
      <c r="E19" s="373"/>
      <c r="G19" s="136"/>
      <c r="J19" s="2"/>
    </row>
    <row r="20" spans="1:5" ht="12.75">
      <c r="A20" s="148" t="s">
        <v>599</v>
      </c>
      <c r="B20" s="360"/>
      <c r="C20" s="145"/>
      <c r="D20" s="145"/>
      <c r="E20" s="373"/>
    </row>
    <row r="21" spans="2:4" ht="12.75">
      <c r="B21" s="31"/>
      <c r="C21" s="26"/>
      <c r="D21" s="26"/>
    </row>
    <row r="22" spans="1:5" ht="18">
      <c r="A22" s="68" t="s">
        <v>389</v>
      </c>
      <c r="B22" s="110"/>
      <c r="C22" s="111"/>
      <c r="D22" s="31"/>
      <c r="E22" s="104" t="s">
        <v>106</v>
      </c>
    </row>
    <row r="23" spans="2:4" ht="12.75">
      <c r="B23" s="31"/>
      <c r="C23" s="86"/>
      <c r="D23" s="31"/>
    </row>
    <row r="24" spans="1:4" ht="12.75">
      <c r="A24" s="67" t="s">
        <v>104</v>
      </c>
      <c r="B24" s="31"/>
      <c r="C24" s="86"/>
      <c r="D24" s="31"/>
    </row>
    <row r="25" spans="2:4" ht="12.75">
      <c r="B25" s="31"/>
      <c r="C25" s="86"/>
      <c r="D25" s="31"/>
    </row>
    <row r="26" spans="1:6" ht="26.25" customHeight="1">
      <c r="A26" s="5" t="s">
        <v>0</v>
      </c>
      <c r="B26" s="52" t="s">
        <v>126</v>
      </c>
      <c r="C26" s="61" t="s">
        <v>127</v>
      </c>
      <c r="D26" s="5" t="s">
        <v>2</v>
      </c>
      <c r="E26" s="53" t="s">
        <v>128</v>
      </c>
      <c r="F26" t="s">
        <v>252</v>
      </c>
    </row>
    <row r="27" spans="1:5" ht="12.75">
      <c r="A27" s="109" t="s">
        <v>99</v>
      </c>
      <c r="B27" s="190">
        <v>679084</v>
      </c>
      <c r="C27" s="190">
        <v>679084</v>
      </c>
      <c r="D27" s="376">
        <v>110416</v>
      </c>
      <c r="E27" s="34">
        <f aca="true" t="shared" si="1" ref="E27:E48">+D27/C27*100</f>
        <v>16.25954962861737</v>
      </c>
    </row>
    <row r="28" spans="1:5" ht="12.75">
      <c r="A28" s="107" t="s">
        <v>7</v>
      </c>
      <c r="B28" s="190">
        <v>113181</v>
      </c>
      <c r="C28" s="190">
        <v>113181</v>
      </c>
      <c r="D28" s="376">
        <v>3298</v>
      </c>
      <c r="E28" s="34">
        <f t="shared" si="1"/>
        <v>2.913916646787005</v>
      </c>
    </row>
    <row r="29" spans="1:5" ht="12.75">
      <c r="A29" s="107" t="s">
        <v>8</v>
      </c>
      <c r="B29" s="190">
        <v>47884</v>
      </c>
      <c r="C29" s="190">
        <v>47884</v>
      </c>
      <c r="D29" s="376">
        <v>6085</v>
      </c>
      <c r="E29" s="34">
        <f t="shared" si="1"/>
        <v>12.707793835101494</v>
      </c>
    </row>
    <row r="30" spans="1:5" ht="12.75">
      <c r="A30" s="107" t="s">
        <v>9</v>
      </c>
      <c r="B30" s="190">
        <v>719506</v>
      </c>
      <c r="C30" s="190">
        <v>719506</v>
      </c>
      <c r="D30" s="376">
        <v>12023</v>
      </c>
      <c r="E30" s="34">
        <f t="shared" si="1"/>
        <v>1.6710076079977094</v>
      </c>
    </row>
    <row r="31" spans="1:5" ht="12.75">
      <c r="A31" s="107" t="s">
        <v>10</v>
      </c>
      <c r="B31" s="190">
        <v>1361279</v>
      </c>
      <c r="C31" s="190">
        <v>1361279</v>
      </c>
      <c r="D31" s="376">
        <v>202799</v>
      </c>
      <c r="E31" s="34">
        <f t="shared" si="1"/>
        <v>14.897680784027376</v>
      </c>
    </row>
    <row r="32" spans="1:6" ht="12.75">
      <c r="A32" s="275" t="s">
        <v>3</v>
      </c>
      <c r="B32" s="190">
        <v>1000</v>
      </c>
      <c r="C32" s="190">
        <v>1000</v>
      </c>
      <c r="D32" s="376">
        <v>176</v>
      </c>
      <c r="E32" s="276">
        <f t="shared" si="1"/>
        <v>17.599999999999998</v>
      </c>
      <c r="F32" t="s">
        <v>249</v>
      </c>
    </row>
    <row r="33" spans="1:5" ht="12.75">
      <c r="A33" s="124" t="s">
        <v>333</v>
      </c>
      <c r="B33" s="125">
        <f>SUM(B27:B32)</f>
        <v>2921934</v>
      </c>
      <c r="C33" s="125">
        <f>SUM(C27:C32)</f>
        <v>2921934</v>
      </c>
      <c r="D33" s="125">
        <f>SUM(D27:D32)</f>
        <v>334797</v>
      </c>
      <c r="E33" s="34">
        <f t="shared" si="1"/>
        <v>11.458061681064665</v>
      </c>
    </row>
    <row r="34" spans="1:5" ht="12.75">
      <c r="A34" s="124"/>
      <c r="B34" s="125"/>
      <c r="C34" s="125"/>
      <c r="D34" s="125"/>
      <c r="E34" s="34"/>
    </row>
    <row r="35" spans="1:7" ht="12.75">
      <c r="A35" s="36" t="s">
        <v>321</v>
      </c>
      <c r="B35" s="30">
        <v>500</v>
      </c>
      <c r="C35" s="364">
        <v>2850</v>
      </c>
      <c r="D35" s="364">
        <v>159</v>
      </c>
      <c r="E35" s="34">
        <f t="shared" si="1"/>
        <v>5.578947368421053</v>
      </c>
      <c r="G35" s="319"/>
    </row>
    <row r="36" spans="1:5" ht="12.75">
      <c r="A36" s="36" t="s">
        <v>315</v>
      </c>
      <c r="B36" s="30">
        <v>8000</v>
      </c>
      <c r="C36" s="364">
        <v>8000</v>
      </c>
      <c r="D36" s="364">
        <v>3974</v>
      </c>
      <c r="E36" s="34">
        <f t="shared" si="1"/>
        <v>49.675000000000004</v>
      </c>
    </row>
    <row r="37" spans="1:6" ht="12" customHeight="1">
      <c r="A37" s="24" t="s">
        <v>4</v>
      </c>
      <c r="B37" s="30">
        <v>49167</v>
      </c>
      <c r="C37" s="364">
        <v>49031</v>
      </c>
      <c r="D37" s="364">
        <v>105</v>
      </c>
      <c r="E37" s="34">
        <f>+D37/C37*100</f>
        <v>0.21415023148620263</v>
      </c>
      <c r="F37" t="s">
        <v>250</v>
      </c>
    </row>
    <row r="38" spans="1:7" ht="11.25" customHeight="1">
      <c r="A38" s="24" t="s">
        <v>303</v>
      </c>
      <c r="B38" s="30">
        <v>137155</v>
      </c>
      <c r="C38" s="30">
        <v>137155</v>
      </c>
      <c r="D38" s="364">
        <v>1114</v>
      </c>
      <c r="E38" s="34">
        <f t="shared" si="1"/>
        <v>0.8122197513761802</v>
      </c>
      <c r="G38" s="319"/>
    </row>
    <row r="39" spans="1:9" ht="12.75">
      <c r="A39" s="24" t="s">
        <v>368</v>
      </c>
      <c r="B39" s="30">
        <v>12000</v>
      </c>
      <c r="C39" s="30">
        <v>12000</v>
      </c>
      <c r="D39" s="285">
        <v>3752</v>
      </c>
      <c r="E39" s="34">
        <f t="shared" si="1"/>
        <v>31.266666666666666</v>
      </c>
      <c r="H39">
        <v>2143</v>
      </c>
      <c r="I39">
        <v>2</v>
      </c>
    </row>
    <row r="40" spans="1:5" ht="12.75">
      <c r="A40" s="24" t="s">
        <v>566</v>
      </c>
      <c r="B40" s="30">
        <v>0</v>
      </c>
      <c r="C40" s="364">
        <v>2900</v>
      </c>
      <c r="D40" s="285">
        <v>0</v>
      </c>
      <c r="E40" s="34">
        <f t="shared" si="1"/>
        <v>0</v>
      </c>
    </row>
    <row r="41" spans="1:9" ht="12.75">
      <c r="A41" s="24" t="s">
        <v>355</v>
      </c>
      <c r="B41" s="30">
        <v>0</v>
      </c>
      <c r="C41" s="30">
        <v>0</v>
      </c>
      <c r="D41" s="364">
        <v>28212</v>
      </c>
      <c r="E41" s="34" t="s">
        <v>316</v>
      </c>
      <c r="H41">
        <v>2329</v>
      </c>
      <c r="I41">
        <v>1022</v>
      </c>
    </row>
    <row r="42" spans="1:5" ht="12.75">
      <c r="A42" s="124" t="s">
        <v>334</v>
      </c>
      <c r="B42" s="125">
        <f>SUM(B35:B41)</f>
        <v>206822</v>
      </c>
      <c r="C42" s="125">
        <f>SUM(C35:C41)</f>
        <v>211936</v>
      </c>
      <c r="D42" s="125">
        <f>SUM(D35:D41)</f>
        <v>37316</v>
      </c>
      <c r="E42" s="34">
        <f t="shared" si="1"/>
        <v>17.60720217424128</v>
      </c>
    </row>
    <row r="43" spans="1:10" ht="12.75">
      <c r="A43" s="124"/>
      <c r="B43" s="125"/>
      <c r="C43" s="125"/>
      <c r="D43" s="125"/>
      <c r="E43" s="274"/>
      <c r="J43" s="136"/>
    </row>
    <row r="44" spans="1:10" ht="12.75">
      <c r="A44" s="24" t="s">
        <v>366</v>
      </c>
      <c r="B44" s="30">
        <v>0</v>
      </c>
      <c r="C44" s="30">
        <v>0</v>
      </c>
      <c r="D44" s="364">
        <v>3325</v>
      </c>
      <c r="E44" s="34" t="s">
        <v>316</v>
      </c>
      <c r="J44" s="136"/>
    </row>
    <row r="45" spans="1:5" ht="12.75">
      <c r="A45" s="24" t="s">
        <v>390</v>
      </c>
      <c r="B45" s="30">
        <v>344686</v>
      </c>
      <c r="C45" s="30">
        <v>344686</v>
      </c>
      <c r="D45" s="369">
        <v>57448</v>
      </c>
      <c r="E45" s="34">
        <f t="shared" si="1"/>
        <v>16.666763373040972</v>
      </c>
    </row>
    <row r="46" spans="1:5" ht="12.75">
      <c r="A46" s="24" t="s">
        <v>337</v>
      </c>
      <c r="B46" s="30">
        <v>3260624</v>
      </c>
      <c r="C46" s="364">
        <v>3293231</v>
      </c>
      <c r="D46" s="364">
        <v>885842</v>
      </c>
      <c r="E46" s="34">
        <f t="shared" si="1"/>
        <v>26.898872262528805</v>
      </c>
    </row>
    <row r="47" spans="1:5" ht="25.5">
      <c r="A47" s="278" t="s">
        <v>335</v>
      </c>
      <c r="B47" s="277">
        <f>SUM(B44:B46)</f>
        <v>3605310</v>
      </c>
      <c r="C47" s="277">
        <f>SUM(C44:C46)</f>
        <v>3637917</v>
      </c>
      <c r="D47" s="277">
        <f>SUM(D44:D46)</f>
        <v>946615</v>
      </c>
      <c r="E47" s="34">
        <f t="shared" si="1"/>
        <v>26.020797066013323</v>
      </c>
    </row>
    <row r="48" spans="1:5" ht="12.75">
      <c r="A48" s="3" t="s">
        <v>5</v>
      </c>
      <c r="B48" s="10">
        <f>B33+B42+B47</f>
        <v>6734066</v>
      </c>
      <c r="C48" s="10">
        <f>C33+C42+C47</f>
        <v>6771787</v>
      </c>
      <c r="D48" s="10">
        <f>D33+D42+D47</f>
        <v>1318728</v>
      </c>
      <c r="E48" s="29">
        <f t="shared" si="1"/>
        <v>19.473855276310374</v>
      </c>
    </row>
    <row r="49" spans="1:5" s="31" customFormat="1" ht="14.25">
      <c r="A49" s="291"/>
      <c r="B49" s="292"/>
      <c r="C49" s="292"/>
      <c r="D49" s="292"/>
      <c r="E49" s="293"/>
    </row>
    <row r="50" spans="1:5" s="31" customFormat="1" ht="14.25">
      <c r="A50" s="291"/>
      <c r="B50" s="292"/>
      <c r="C50" s="292"/>
      <c r="D50" s="292"/>
      <c r="E50" s="293"/>
    </row>
    <row r="51" spans="1:5" s="31" customFormat="1" ht="12.75">
      <c r="A51" s="300" t="s">
        <v>354</v>
      </c>
      <c r="B51" s="19"/>
      <c r="C51" s="19"/>
      <c r="D51" s="19"/>
      <c r="E51" s="302"/>
    </row>
    <row r="52" spans="1:5" s="31" customFormat="1" ht="12.75">
      <c r="A52" s="300"/>
      <c r="B52" s="19"/>
      <c r="C52" s="19"/>
      <c r="D52" s="19"/>
      <c r="E52" s="302"/>
    </row>
    <row r="53" spans="1:5" s="31" customFormat="1" ht="12.75">
      <c r="A53" s="24" t="s">
        <v>338</v>
      </c>
      <c r="B53" s="30">
        <v>0</v>
      </c>
      <c r="C53" s="30">
        <v>0</v>
      </c>
      <c r="D53" s="285">
        <v>122</v>
      </c>
      <c r="E53" s="34" t="s">
        <v>316</v>
      </c>
    </row>
    <row r="54" spans="1:5" s="31" customFormat="1" ht="12.75">
      <c r="A54" s="24" t="s">
        <v>348</v>
      </c>
      <c r="B54" s="30">
        <v>0</v>
      </c>
      <c r="C54" s="30">
        <v>0</v>
      </c>
      <c r="D54" s="285">
        <v>417</v>
      </c>
      <c r="E54" s="34" t="s">
        <v>316</v>
      </c>
    </row>
    <row r="55" spans="1:5" s="31" customFormat="1" ht="12.75">
      <c r="A55" s="467" t="s">
        <v>600</v>
      </c>
      <c r="B55" s="30">
        <v>0</v>
      </c>
      <c r="C55" s="30">
        <v>0</v>
      </c>
      <c r="D55" s="285">
        <v>26710</v>
      </c>
      <c r="E55" s="34" t="s">
        <v>316</v>
      </c>
    </row>
    <row r="56" spans="1:7" s="31" customFormat="1" ht="12.75">
      <c r="A56" s="24" t="s">
        <v>339</v>
      </c>
      <c r="B56" s="30">
        <v>0</v>
      </c>
      <c r="C56" s="30">
        <v>0</v>
      </c>
      <c r="D56" s="285">
        <v>377</v>
      </c>
      <c r="E56" s="34" t="s">
        <v>316</v>
      </c>
      <c r="G56" s="136"/>
    </row>
    <row r="57" spans="1:7" s="31" customFormat="1" ht="12.75">
      <c r="A57" s="24" t="s">
        <v>579</v>
      </c>
      <c r="B57" s="30">
        <v>0</v>
      </c>
      <c r="C57" s="30">
        <v>0</v>
      </c>
      <c r="D57" s="285">
        <v>17</v>
      </c>
      <c r="E57" s="34" t="s">
        <v>316</v>
      </c>
      <c r="G57" s="136"/>
    </row>
    <row r="58" spans="1:7" s="31" customFormat="1" ht="12.75">
      <c r="A58" s="24" t="s">
        <v>580</v>
      </c>
      <c r="B58" s="30">
        <v>0</v>
      </c>
      <c r="C58" s="30">
        <v>0</v>
      </c>
      <c r="D58" s="285">
        <v>30</v>
      </c>
      <c r="E58" s="34" t="s">
        <v>316</v>
      </c>
      <c r="G58" s="136"/>
    </row>
    <row r="59" spans="1:7" s="31" customFormat="1" ht="12.75">
      <c r="A59" s="24" t="s">
        <v>581</v>
      </c>
      <c r="B59" s="30">
        <v>0</v>
      </c>
      <c r="C59" s="30">
        <v>0</v>
      </c>
      <c r="D59" s="285">
        <v>539</v>
      </c>
      <c r="E59" s="320" t="s">
        <v>316</v>
      </c>
      <c r="G59" s="136"/>
    </row>
    <row r="60" spans="1:5" s="31" customFormat="1" ht="12.75">
      <c r="A60" s="3" t="s">
        <v>353</v>
      </c>
      <c r="B60" s="10">
        <v>0</v>
      </c>
      <c r="C60" s="10">
        <f>SUM(C53:C59)</f>
        <v>0</v>
      </c>
      <c r="D60" s="10">
        <f>SUM(D53:D59)</f>
        <v>28212</v>
      </c>
      <c r="E60" s="11" t="s">
        <v>316</v>
      </c>
    </row>
    <row r="61" spans="1:5" s="31" customFormat="1" ht="12.75">
      <c r="A61" s="105"/>
      <c r="B61" s="19"/>
      <c r="C61" s="19"/>
      <c r="D61" s="19"/>
      <c r="E61" s="33"/>
    </row>
    <row r="62" spans="1:4" ht="12.75">
      <c r="A62" s="67" t="s">
        <v>105</v>
      </c>
      <c r="B62" s="31"/>
      <c r="C62" s="86"/>
      <c r="D62" s="31"/>
    </row>
    <row r="63" spans="2:4" ht="12.75">
      <c r="B63" s="31"/>
      <c r="C63" s="86"/>
      <c r="D63" s="31"/>
    </row>
    <row r="64" spans="1:5" ht="25.5" customHeight="1">
      <c r="A64" s="5" t="s">
        <v>0</v>
      </c>
      <c r="B64" s="52" t="s">
        <v>126</v>
      </c>
      <c r="C64" s="61" t="s">
        <v>127</v>
      </c>
      <c r="D64" s="5" t="s">
        <v>2</v>
      </c>
      <c r="E64" s="53" t="s">
        <v>128</v>
      </c>
    </row>
    <row r="65" spans="1:5" ht="12.75">
      <c r="A65" s="24" t="s">
        <v>136</v>
      </c>
      <c r="B65" s="254">
        <v>2000</v>
      </c>
      <c r="C65" s="28">
        <v>2000</v>
      </c>
      <c r="D65" s="285">
        <v>2076</v>
      </c>
      <c r="E65" s="34">
        <f>+D65/B65*100</f>
        <v>103.8</v>
      </c>
    </row>
    <row r="66" spans="1:6" ht="12.75">
      <c r="A66" s="24" t="s">
        <v>137</v>
      </c>
      <c r="B66" s="254">
        <v>3000</v>
      </c>
      <c r="C66" s="28">
        <v>3000</v>
      </c>
      <c r="D66" s="285">
        <v>852</v>
      </c>
      <c r="E66" s="34">
        <f>+D66/B66*100</f>
        <v>28.4</v>
      </c>
      <c r="F66" t="s">
        <v>251</v>
      </c>
    </row>
    <row r="67" spans="1:5" ht="12.75">
      <c r="A67" s="24" t="s">
        <v>582</v>
      </c>
      <c r="B67" s="31">
        <v>0</v>
      </c>
      <c r="C67" s="28">
        <v>0</v>
      </c>
      <c r="D67" s="369">
        <v>166</v>
      </c>
      <c r="E67" s="34" t="s">
        <v>316</v>
      </c>
    </row>
    <row r="68" spans="1:5" ht="12.75">
      <c r="A68" s="124" t="s">
        <v>336</v>
      </c>
      <c r="B68" s="277">
        <f>SUM(B65:B67)</f>
        <v>5000</v>
      </c>
      <c r="C68" s="277">
        <f>SUM(C65:C67)</f>
        <v>5000</v>
      </c>
      <c r="D68" s="277">
        <f>SUM(D65:D67)</f>
        <v>3094</v>
      </c>
      <c r="E68" s="34">
        <f>+D68/B68*100</f>
        <v>61.88</v>
      </c>
    </row>
    <row r="69" spans="1:5" ht="12.75">
      <c r="A69" s="124"/>
      <c r="B69" s="277"/>
      <c r="C69" s="125"/>
      <c r="D69" s="125"/>
      <c r="E69" s="274"/>
    </row>
    <row r="70" spans="1:5" ht="12.75">
      <c r="A70" s="24" t="s">
        <v>356</v>
      </c>
      <c r="B70" s="254">
        <v>0</v>
      </c>
      <c r="C70" s="28">
        <v>0</v>
      </c>
      <c r="D70" s="285">
        <v>900</v>
      </c>
      <c r="E70" s="34" t="s">
        <v>316</v>
      </c>
    </row>
    <row r="71" spans="1:5" ht="25.5">
      <c r="A71" s="278" t="s">
        <v>365</v>
      </c>
      <c r="B71" s="277">
        <f>SUM(B70:B70)</f>
        <v>0</v>
      </c>
      <c r="C71" s="277">
        <f>SUM(C70:C70)</f>
        <v>0</v>
      </c>
      <c r="D71" s="277">
        <f>SUM(D70:D70)</f>
        <v>900</v>
      </c>
      <c r="E71" s="274">
        <v>10</v>
      </c>
    </row>
    <row r="72" spans="1:5" ht="12.75">
      <c r="A72" s="3" t="s">
        <v>6</v>
      </c>
      <c r="B72" s="10">
        <f>B68+B71</f>
        <v>5000</v>
      </c>
      <c r="C72" s="10">
        <f>C68+C71</f>
        <v>5000</v>
      </c>
      <c r="D72" s="10">
        <f>D68+D71</f>
        <v>3994</v>
      </c>
      <c r="E72" s="11">
        <f>+D72/B72*100</f>
        <v>79.88</v>
      </c>
    </row>
    <row r="73" spans="1:5" ht="12.75">
      <c r="A73" s="300"/>
      <c r="B73" s="301"/>
      <c r="C73" s="301"/>
      <c r="D73" s="301"/>
      <c r="E73" s="302"/>
    </row>
    <row r="74" spans="1:5" ht="12.75">
      <c r="A74" s="3" t="s">
        <v>107</v>
      </c>
      <c r="B74" s="10">
        <f>B48+B72</f>
        <v>6739066</v>
      </c>
      <c r="C74" s="10">
        <f>C48+C72</f>
        <v>6776787</v>
      </c>
      <c r="D74" s="10">
        <f>D48+D72</f>
        <v>1322722</v>
      </c>
      <c r="E74" s="11">
        <f>+D74/C74*100</f>
        <v>19.51842370137943</v>
      </c>
    </row>
    <row r="75" ht="12.75">
      <c r="J75" t="s">
        <v>164</v>
      </c>
    </row>
    <row r="76" ht="12.75">
      <c r="A76" s="67"/>
    </row>
    <row r="86" spans="1:2" ht="12.75">
      <c r="A86" s="105"/>
      <c r="B86" s="105"/>
    </row>
    <row r="87" spans="1:2" ht="12.75">
      <c r="A87" s="105"/>
      <c r="B87" s="105"/>
    </row>
    <row r="88" spans="1:2" ht="12.75">
      <c r="A88" s="105"/>
      <c r="B88" s="105"/>
    </row>
    <row r="89" spans="1:2" ht="12.75">
      <c r="A89" s="105"/>
      <c r="B89" s="105"/>
    </row>
    <row r="90" spans="1:2" ht="12.75">
      <c r="A90" s="105"/>
      <c r="B90" s="105"/>
    </row>
    <row r="91" spans="1:5" ht="12.75">
      <c r="A91" s="494"/>
      <c r="B91" s="494"/>
      <c r="C91" s="494"/>
      <c r="D91" s="494"/>
      <c r="E91" s="494"/>
    </row>
    <row r="92" spans="1:5" ht="12.75">
      <c r="A92" s="105"/>
      <c r="B92" s="272"/>
      <c r="C92" s="273"/>
      <c r="D92" s="272"/>
      <c r="E92" s="272"/>
    </row>
    <row r="93" spans="1:5" ht="12.75">
      <c r="A93" s="105"/>
      <c r="B93" s="272"/>
      <c r="C93" s="273"/>
      <c r="D93" s="272"/>
      <c r="E93" s="272"/>
    </row>
  </sheetData>
  <mergeCells count="4">
    <mergeCell ref="D3:E3"/>
    <mergeCell ref="A5:E5"/>
    <mergeCell ref="D4:E4"/>
    <mergeCell ref="A91:E91"/>
  </mergeCells>
  <printOptions/>
  <pageMargins left="0.5905511811023623" right="0.3937007874015748" top="0.5905511811023623" bottom="0.5905511811023623" header="0.5118110236220472" footer="0.5118110236220472"/>
  <pageSetup firstPageNumber="1" useFirstPageNumber="1" horizontalDpi="600" verticalDpi="600" orientation="portrait" paperSize="9" scale="89" r:id="rId1"/>
  <headerFooter alignWithMargins="0">
    <oddFooter>&amp;C&amp;P</oddFooter>
  </headerFooter>
  <rowBreaks count="1" manualBreakCount="1">
    <brk id="6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52"/>
  <sheetViews>
    <sheetView workbookViewId="0" topLeftCell="A1">
      <selection activeCell="I12" sqref="I12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9" t="s">
        <v>563</v>
      </c>
      <c r="B1" s="289"/>
      <c r="C1" s="289"/>
      <c r="D1" s="289"/>
      <c r="E1" s="289"/>
      <c r="F1" s="289"/>
      <c r="G1" s="289"/>
      <c r="H1" s="25"/>
      <c r="Q1" s="80"/>
      <c r="R1" s="80"/>
    </row>
    <row r="2" spans="1:18" ht="18">
      <c r="A2" s="289"/>
      <c r="B2" s="289"/>
      <c r="C2" s="289"/>
      <c r="D2" s="289"/>
      <c r="E2" s="289"/>
      <c r="F2" s="289"/>
      <c r="G2" s="289"/>
      <c r="H2" s="25"/>
      <c r="Q2" s="80"/>
      <c r="R2" s="80"/>
    </row>
    <row r="3" spans="1:18" ht="18">
      <c r="A3" s="289"/>
      <c r="B3" s="289"/>
      <c r="C3" s="289"/>
      <c r="D3" s="289"/>
      <c r="E3" s="289"/>
      <c r="F3" s="289"/>
      <c r="G3" s="289"/>
      <c r="H3" s="25"/>
      <c r="Q3" s="80"/>
      <c r="R3" s="80"/>
    </row>
    <row r="4" spans="1:18" ht="18">
      <c r="A4" s="289" t="s">
        <v>558</v>
      </c>
      <c r="B4" s="289"/>
      <c r="C4" s="289"/>
      <c r="D4" s="289"/>
      <c r="E4" s="289"/>
      <c r="F4" s="289"/>
      <c r="G4" s="289"/>
      <c r="H4" s="25"/>
      <c r="Q4" s="80"/>
      <c r="R4" s="80"/>
    </row>
    <row r="5" spans="1:2" ht="15.75">
      <c r="A5" s="1"/>
      <c r="B5" s="1"/>
    </row>
    <row r="6" spans="1:5" ht="15.75">
      <c r="A6" s="1" t="s">
        <v>400</v>
      </c>
      <c r="B6" s="1"/>
      <c r="D6" s="406">
        <v>1386438.73</v>
      </c>
      <c r="E6" s="2" t="s">
        <v>94</v>
      </c>
    </row>
    <row r="7" spans="1:2" ht="15.75">
      <c r="A7" s="1"/>
      <c r="B7" s="1"/>
    </row>
    <row r="8" spans="1:8" ht="15.75">
      <c r="A8" s="1" t="s">
        <v>95</v>
      </c>
      <c r="B8" s="1"/>
      <c r="H8" s="2"/>
    </row>
    <row r="9" spans="1:6" ht="25.5" customHeight="1">
      <c r="A9" s="83"/>
      <c r="B9" s="54" t="s">
        <v>126</v>
      </c>
      <c r="C9" s="6" t="s">
        <v>127</v>
      </c>
      <c r="D9" s="5" t="s">
        <v>2</v>
      </c>
      <c r="E9" s="53" t="s">
        <v>128</v>
      </c>
      <c r="F9" t="s">
        <v>274</v>
      </c>
    </row>
    <row r="10" spans="1:5" ht="12.75">
      <c r="A10" s="3" t="s">
        <v>343</v>
      </c>
      <c r="B10" s="10">
        <v>0</v>
      </c>
      <c r="C10" s="10">
        <v>0</v>
      </c>
      <c r="D10" s="10">
        <v>0</v>
      </c>
      <c r="E10" s="29" t="s">
        <v>316</v>
      </c>
    </row>
    <row r="11" spans="1:5" s="284" customFormat="1" ht="12.75">
      <c r="A11" s="279"/>
      <c r="B11" s="280"/>
      <c r="C11" s="280"/>
      <c r="D11" s="280"/>
      <c r="E11" s="281"/>
    </row>
    <row r="12" spans="1:5" ht="12.75">
      <c r="A12" s="279"/>
      <c r="B12" s="280"/>
      <c r="C12" s="280"/>
      <c r="D12" s="280"/>
      <c r="E12" s="281"/>
    </row>
    <row r="13" spans="1:5" ht="12.75">
      <c r="A13" s="279"/>
      <c r="B13" s="280"/>
      <c r="C13" s="280"/>
      <c r="D13" s="280"/>
      <c r="E13" s="281"/>
    </row>
    <row r="14" ht="17.25" customHeight="1"/>
    <row r="15" spans="1:2" ht="15.75">
      <c r="A15" s="1" t="s">
        <v>96</v>
      </c>
      <c r="B15" s="1"/>
    </row>
    <row r="16" spans="1:18" ht="25.5">
      <c r="A16" s="3"/>
      <c r="B16" s="54" t="s">
        <v>126</v>
      </c>
      <c r="C16" s="6" t="s">
        <v>127</v>
      </c>
      <c r="D16" s="282" t="s">
        <v>2</v>
      </c>
      <c r="E16" s="53" t="s">
        <v>128</v>
      </c>
      <c r="F16" s="12" t="s">
        <v>273</v>
      </c>
      <c r="G16" s="13"/>
      <c r="H16" s="13"/>
      <c r="Q16" s="12"/>
      <c r="R16" s="13"/>
    </row>
    <row r="17" spans="1:18" ht="12.75">
      <c r="A17" s="36" t="s">
        <v>529</v>
      </c>
      <c r="B17" s="30">
        <v>0</v>
      </c>
      <c r="C17" s="30">
        <v>0</v>
      </c>
      <c r="D17" s="285">
        <v>31953</v>
      </c>
      <c r="E17" s="283" t="s">
        <v>316</v>
      </c>
      <c r="F17" s="26" t="s">
        <v>272</v>
      </c>
      <c r="G17" s="60"/>
      <c r="H17" s="60"/>
      <c r="Q17" s="26"/>
      <c r="R17" s="60"/>
    </row>
    <row r="18" spans="1:18" ht="12.75">
      <c r="A18" s="3" t="s">
        <v>344</v>
      </c>
      <c r="B18" s="10">
        <f>SUM(B17:B17)</f>
        <v>0</v>
      </c>
      <c r="C18" s="10">
        <f>SUM(C17:C17)</f>
        <v>0</v>
      </c>
      <c r="D18" s="10">
        <f>SUM(D17:D17)</f>
        <v>31953</v>
      </c>
      <c r="E18" s="11" t="s">
        <v>316</v>
      </c>
      <c r="F18" s="19"/>
      <c r="G18" s="33"/>
      <c r="H18" s="33"/>
      <c r="Q18" s="19"/>
      <c r="R18" s="33"/>
    </row>
    <row r="21" spans="1:5" ht="15.75">
      <c r="A21" s="1" t="s">
        <v>528</v>
      </c>
      <c r="D21" s="366">
        <v>1354485.33</v>
      </c>
      <c r="E21" s="367" t="s">
        <v>94</v>
      </c>
    </row>
    <row r="22" ht="18.75">
      <c r="A22" s="178"/>
    </row>
    <row r="23" ht="18.75">
      <c r="A23" s="178"/>
    </row>
    <row r="24" ht="18.75">
      <c r="A24" s="180"/>
    </row>
    <row r="25" ht="18.75">
      <c r="A25" s="180"/>
    </row>
    <row r="26" ht="15.75">
      <c r="A26" s="182"/>
    </row>
    <row r="27" ht="18.75">
      <c r="A27" s="180"/>
    </row>
    <row r="28" ht="18.75">
      <c r="A28" s="180"/>
    </row>
    <row r="29" ht="18.75">
      <c r="A29" s="180"/>
    </row>
    <row r="30" ht="18.75">
      <c r="A30" s="184"/>
    </row>
    <row r="31" ht="18.75">
      <c r="A31" s="184"/>
    </row>
    <row r="32" ht="18.75">
      <c r="A32" s="184"/>
    </row>
    <row r="33" ht="18.75">
      <c r="A33" s="180"/>
    </row>
    <row r="34" ht="18.75">
      <c r="A34" s="180"/>
    </row>
    <row r="35" ht="15.75">
      <c r="A35" s="183"/>
    </row>
    <row r="36" ht="18.75">
      <c r="A36" s="181"/>
    </row>
    <row r="37" ht="18.75">
      <c r="A37" s="181"/>
    </row>
    <row r="38" ht="18.75">
      <c r="A38" s="181"/>
    </row>
    <row r="39" ht="18.75">
      <c r="A39" s="179"/>
    </row>
    <row r="40" ht="18.75">
      <c r="A40" s="181"/>
    </row>
    <row r="41" ht="18.75">
      <c r="A41" s="181"/>
    </row>
    <row r="42" ht="18.75">
      <c r="A42" s="181"/>
    </row>
    <row r="43" ht="15.75">
      <c r="A43" s="182"/>
    </row>
    <row r="44" ht="18.75">
      <c r="A44" s="181"/>
    </row>
    <row r="45" ht="15.75">
      <c r="A45" s="183"/>
    </row>
    <row r="46" ht="18.75">
      <c r="A46" s="179"/>
    </row>
    <row r="47" ht="15.75">
      <c r="A47" s="182"/>
    </row>
    <row r="48" ht="15.75">
      <c r="A48" s="183"/>
    </row>
    <row r="49" ht="15.75">
      <c r="A49" s="183"/>
    </row>
    <row r="50" ht="18.75">
      <c r="A50" s="181"/>
    </row>
    <row r="51" spans="1:2" ht="18.75">
      <c r="A51" s="181"/>
      <c r="B51" s="179"/>
    </row>
    <row r="52" ht="18.75">
      <c r="A52" s="181"/>
    </row>
  </sheetData>
  <printOptions/>
  <pageMargins left="0.75" right="0.75" top="1" bottom="1" header="0.4921259845" footer="0.4921259845"/>
  <pageSetup firstPageNumber="25" useFirstPageNumber="1" horizontalDpi="600" verticalDpi="600" orientation="portrait" paperSize="9" scale="9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B22" sqref="B22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9" t="s">
        <v>559</v>
      </c>
      <c r="B1" s="289"/>
      <c r="C1" s="289"/>
      <c r="D1" s="289"/>
      <c r="E1" s="289"/>
      <c r="F1" s="289"/>
      <c r="G1" s="289"/>
      <c r="H1" s="25"/>
      <c r="Q1" s="80"/>
      <c r="R1" s="80"/>
    </row>
    <row r="2" spans="1:18" ht="18">
      <c r="A2" s="289"/>
      <c r="B2" s="289"/>
      <c r="C2" s="289"/>
      <c r="D2" s="289"/>
      <c r="E2" s="289"/>
      <c r="F2" s="289"/>
      <c r="G2" s="289"/>
      <c r="H2" s="25"/>
      <c r="Q2" s="80"/>
      <c r="R2" s="80"/>
    </row>
    <row r="3" spans="1:2" ht="15.75">
      <c r="A3" s="1"/>
      <c r="B3" s="1"/>
    </row>
    <row r="4" spans="1:8" ht="15.75">
      <c r="A4" s="1" t="s">
        <v>95</v>
      </c>
      <c r="B4" s="1"/>
      <c r="H4" s="2"/>
    </row>
    <row r="5" spans="1:6" ht="25.5" customHeight="1">
      <c r="A5" s="83"/>
      <c r="B5" s="54" t="s">
        <v>126</v>
      </c>
      <c r="C5" s="6" t="s">
        <v>127</v>
      </c>
      <c r="D5" s="5" t="s">
        <v>2</v>
      </c>
      <c r="E5" s="53" t="s">
        <v>128</v>
      </c>
      <c r="F5" t="s">
        <v>274</v>
      </c>
    </row>
    <row r="6" spans="1:5" ht="25.5" customHeight="1">
      <c r="A6" s="433" t="s">
        <v>556</v>
      </c>
      <c r="B6" s="351">
        <v>0</v>
      </c>
      <c r="C6" s="351">
        <v>0</v>
      </c>
      <c r="D6" s="351">
        <v>7000000</v>
      </c>
      <c r="E6" s="137" t="s">
        <v>316</v>
      </c>
    </row>
    <row r="7" spans="1:5" ht="12.75">
      <c r="A7" s="3" t="s">
        <v>343</v>
      </c>
      <c r="B7" s="10">
        <v>0</v>
      </c>
      <c r="C7" s="10">
        <v>0</v>
      </c>
      <c r="D7" s="10">
        <f>D6</f>
        <v>7000000</v>
      </c>
      <c r="E7" s="29" t="s">
        <v>316</v>
      </c>
    </row>
    <row r="8" spans="1:5" s="284" customFormat="1" ht="12.75">
      <c r="A8" s="279"/>
      <c r="B8" s="280"/>
      <c r="C8" s="280"/>
      <c r="D8" s="280"/>
      <c r="E8" s="281"/>
    </row>
    <row r="9" spans="1:5" ht="12.75">
      <c r="A9" s="279"/>
      <c r="B9" s="280"/>
      <c r="C9" s="280"/>
      <c r="D9" s="280"/>
      <c r="E9" s="281"/>
    </row>
    <row r="10" spans="1:5" ht="12.75">
      <c r="A10" s="279"/>
      <c r="B10" s="280"/>
      <c r="C10" s="280"/>
      <c r="D10" s="280"/>
      <c r="E10" s="281"/>
    </row>
    <row r="11" ht="17.25" customHeight="1"/>
    <row r="12" spans="1:2" ht="15.75">
      <c r="A12" s="1" t="s">
        <v>96</v>
      </c>
      <c r="B12" s="1"/>
    </row>
    <row r="13" spans="1:18" ht="25.5">
      <c r="A13" s="3"/>
      <c r="B13" s="54" t="s">
        <v>126</v>
      </c>
      <c r="C13" s="6" t="s">
        <v>127</v>
      </c>
      <c r="D13" s="282" t="s">
        <v>2</v>
      </c>
      <c r="E13" s="53" t="s">
        <v>128</v>
      </c>
      <c r="F13" s="12" t="s">
        <v>273</v>
      </c>
      <c r="G13" s="13"/>
      <c r="H13" s="13"/>
      <c r="Q13" s="12"/>
      <c r="R13" s="13"/>
    </row>
    <row r="14" spans="1:18" ht="12.75">
      <c r="A14" s="3" t="s">
        <v>344</v>
      </c>
      <c r="B14" s="10">
        <v>0</v>
      </c>
      <c r="C14" s="10">
        <v>0</v>
      </c>
      <c r="D14" s="10">
        <v>0</v>
      </c>
      <c r="E14" s="11" t="s">
        <v>316</v>
      </c>
      <c r="F14" s="19"/>
      <c r="G14" s="33"/>
      <c r="H14" s="33"/>
      <c r="Q14" s="19"/>
      <c r="R14" s="33"/>
    </row>
    <row r="17" spans="1:9" ht="15.75">
      <c r="A17" s="1" t="s">
        <v>528</v>
      </c>
      <c r="D17" s="366">
        <v>7000000</v>
      </c>
      <c r="E17" s="367" t="s">
        <v>94</v>
      </c>
      <c r="I17" s="430"/>
    </row>
    <row r="18" ht="18.75">
      <c r="A18" s="178"/>
    </row>
    <row r="19" ht="18.75">
      <c r="A19" s="178"/>
    </row>
    <row r="20" ht="18.75">
      <c r="A20" s="180"/>
    </row>
    <row r="21" ht="18.75">
      <c r="A21" s="180"/>
    </row>
    <row r="22" spans="1:18" ht="18">
      <c r="A22" s="289" t="s">
        <v>560</v>
      </c>
      <c r="B22" s="289"/>
      <c r="C22" s="289"/>
      <c r="D22" s="289"/>
      <c r="E22" s="289"/>
      <c r="F22" s="289"/>
      <c r="G22" s="289"/>
      <c r="H22" s="25"/>
      <c r="Q22" s="80"/>
      <c r="R22" s="80"/>
    </row>
    <row r="23" spans="1:18" ht="18">
      <c r="A23" s="289"/>
      <c r="B23" s="289"/>
      <c r="C23" s="289"/>
      <c r="D23" s="289"/>
      <c r="E23" s="289"/>
      <c r="F23" s="289"/>
      <c r="G23" s="289"/>
      <c r="H23" s="25"/>
      <c r="Q23" s="80"/>
      <c r="R23" s="80"/>
    </row>
    <row r="24" spans="1:2" ht="15.75">
      <c r="A24" s="1"/>
      <c r="B24" s="1"/>
    </row>
    <row r="25" spans="1:8" ht="15.75">
      <c r="A25" s="1" t="s">
        <v>95</v>
      </c>
      <c r="B25" s="1"/>
      <c r="H25" s="2"/>
    </row>
    <row r="26" spans="1:6" ht="25.5" customHeight="1">
      <c r="A26" s="83"/>
      <c r="B26" s="54" t="s">
        <v>126</v>
      </c>
      <c r="C26" s="6" t="s">
        <v>127</v>
      </c>
      <c r="D26" s="5" t="s">
        <v>2</v>
      </c>
      <c r="E26" s="53" t="s">
        <v>128</v>
      </c>
      <c r="F26" t="s">
        <v>274</v>
      </c>
    </row>
    <row r="27" spans="1:5" ht="25.5" customHeight="1">
      <c r="A27" s="433" t="s">
        <v>556</v>
      </c>
      <c r="B27" s="351">
        <v>0</v>
      </c>
      <c r="C27" s="351">
        <v>0</v>
      </c>
      <c r="D27" s="351">
        <v>34637000</v>
      </c>
      <c r="E27" s="137" t="s">
        <v>316</v>
      </c>
    </row>
    <row r="28" spans="1:5" ht="12.75">
      <c r="A28" s="3" t="s">
        <v>343</v>
      </c>
      <c r="B28" s="10">
        <v>0</v>
      </c>
      <c r="C28" s="10">
        <v>0</v>
      </c>
      <c r="D28" s="10">
        <f>D27</f>
        <v>34637000</v>
      </c>
      <c r="E28" s="29" t="s">
        <v>316</v>
      </c>
    </row>
    <row r="29" spans="1:5" s="284" customFormat="1" ht="12.75">
      <c r="A29" s="279"/>
      <c r="B29" s="280"/>
      <c r="C29" s="280"/>
      <c r="D29" s="280"/>
      <c r="E29" s="281"/>
    </row>
    <row r="30" spans="1:5" ht="12.75">
      <c r="A30" s="279"/>
      <c r="B30" s="280"/>
      <c r="C30" s="280"/>
      <c r="D30" s="280"/>
      <c r="E30" s="281"/>
    </row>
    <row r="31" spans="1:5" ht="12.75">
      <c r="A31" s="279"/>
      <c r="B31" s="280"/>
      <c r="C31" s="280"/>
      <c r="D31" s="280"/>
      <c r="E31" s="281"/>
    </row>
    <row r="32" ht="17.25" customHeight="1"/>
    <row r="33" spans="1:2" ht="15.75">
      <c r="A33" s="1" t="s">
        <v>96</v>
      </c>
      <c r="B33" s="1"/>
    </row>
    <row r="34" spans="1:18" ht="25.5">
      <c r="A34" s="3"/>
      <c r="B34" s="54" t="s">
        <v>126</v>
      </c>
      <c r="C34" s="6" t="s">
        <v>127</v>
      </c>
      <c r="D34" s="282" t="s">
        <v>2</v>
      </c>
      <c r="E34" s="53" t="s">
        <v>128</v>
      </c>
      <c r="F34" s="12" t="s">
        <v>273</v>
      </c>
      <c r="G34" s="13"/>
      <c r="H34" s="13"/>
      <c r="Q34" s="12"/>
      <c r="R34" s="13"/>
    </row>
    <row r="35" spans="1:18" ht="12.75">
      <c r="A35" s="3" t="s">
        <v>344</v>
      </c>
      <c r="B35" s="10">
        <v>0</v>
      </c>
      <c r="C35" s="10">
        <v>0</v>
      </c>
      <c r="D35" s="10">
        <v>0</v>
      </c>
      <c r="E35" s="11" t="s">
        <v>316</v>
      </c>
      <c r="F35" s="19"/>
      <c r="G35" s="33"/>
      <c r="H35" s="33"/>
      <c r="Q35" s="19"/>
      <c r="R35" s="33"/>
    </row>
    <row r="38" spans="1:9" ht="15.75">
      <c r="A38" s="1" t="s">
        <v>528</v>
      </c>
      <c r="D38" s="366">
        <v>34637000</v>
      </c>
      <c r="E38" s="367" t="s">
        <v>94</v>
      </c>
      <c r="I38" s="430"/>
    </row>
    <row r="39" ht="15.75">
      <c r="A39" s="182"/>
    </row>
    <row r="40" ht="18.75">
      <c r="A40" s="181"/>
    </row>
    <row r="41" ht="15.75">
      <c r="A41" s="183"/>
    </row>
    <row r="42" ht="18.75">
      <c r="A42" s="179"/>
    </row>
    <row r="43" ht="15.75">
      <c r="A43" s="182"/>
    </row>
    <row r="44" ht="15.75">
      <c r="A44" s="183"/>
    </row>
    <row r="45" ht="15.75">
      <c r="A45" s="183"/>
    </row>
    <row r="46" ht="18.75">
      <c r="A46" s="181"/>
    </row>
    <row r="47" spans="1:2" ht="18.75">
      <c r="A47" s="181"/>
      <c r="B47" s="179"/>
    </row>
    <row r="48" ht="18.75">
      <c r="A48" s="181"/>
    </row>
  </sheetData>
  <printOptions/>
  <pageMargins left="0.75" right="0.75" top="1" bottom="1" header="0.4921259845" footer="0.4921259845"/>
  <pageSetup firstPageNumber="26" useFirstPageNumber="1" horizontalDpi="600" verticalDpi="600" orientation="portrait" paperSize="9" scale="95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49"/>
  <sheetViews>
    <sheetView workbookViewId="0" topLeftCell="A1">
      <selection activeCell="D23" sqref="D23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9" t="s">
        <v>561</v>
      </c>
      <c r="B1" s="289"/>
      <c r="C1" s="289"/>
      <c r="D1" s="289"/>
      <c r="E1" s="289"/>
      <c r="F1" s="289"/>
      <c r="G1" s="289"/>
      <c r="H1" s="25"/>
      <c r="Q1" s="80"/>
      <c r="R1" s="80"/>
    </row>
    <row r="2" spans="1:18" ht="18">
      <c r="A2" s="289"/>
      <c r="B2" s="289"/>
      <c r="C2" s="289"/>
      <c r="D2" s="289"/>
      <c r="E2" s="289"/>
      <c r="F2" s="289"/>
      <c r="G2" s="289"/>
      <c r="H2" s="25"/>
      <c r="Q2" s="80"/>
      <c r="R2" s="80"/>
    </row>
    <row r="3" spans="1:2" ht="15.75">
      <c r="A3" s="1"/>
      <c r="B3" s="1"/>
    </row>
    <row r="4" spans="1:8" ht="15.75">
      <c r="A4" s="1" t="s">
        <v>95</v>
      </c>
      <c r="B4" s="1"/>
      <c r="H4" s="2"/>
    </row>
    <row r="5" spans="1:6" ht="25.5" customHeight="1">
      <c r="A5" s="83"/>
      <c r="B5" s="54" t="s">
        <v>126</v>
      </c>
      <c r="C5" s="6" t="s">
        <v>127</v>
      </c>
      <c r="D5" s="5" t="s">
        <v>2</v>
      </c>
      <c r="E5" s="53" t="s">
        <v>128</v>
      </c>
      <c r="F5" t="s">
        <v>274</v>
      </c>
    </row>
    <row r="6" spans="1:5" ht="25.5" customHeight="1">
      <c r="A6" s="433" t="s">
        <v>556</v>
      </c>
      <c r="B6" s="351">
        <v>0</v>
      </c>
      <c r="C6" s="351">
        <v>0</v>
      </c>
      <c r="D6" s="351">
        <v>189720</v>
      </c>
      <c r="E6" s="137" t="s">
        <v>316</v>
      </c>
    </row>
    <row r="7" spans="1:5" ht="12.75">
      <c r="A7" s="3" t="s">
        <v>343</v>
      </c>
      <c r="B7" s="10">
        <v>0</v>
      </c>
      <c r="C7" s="10">
        <v>0</v>
      </c>
      <c r="D7" s="10">
        <f>D6</f>
        <v>189720</v>
      </c>
      <c r="E7" s="29" t="s">
        <v>316</v>
      </c>
    </row>
    <row r="8" spans="1:5" s="284" customFormat="1" ht="12.75">
      <c r="A8" s="279"/>
      <c r="B8" s="280"/>
      <c r="C8" s="280"/>
      <c r="D8" s="280"/>
      <c r="E8" s="281"/>
    </row>
    <row r="9" spans="1:5" ht="12.75">
      <c r="A9" s="279"/>
      <c r="B9" s="280"/>
      <c r="C9" s="280"/>
      <c r="D9" s="280"/>
      <c r="E9" s="281"/>
    </row>
    <row r="10" spans="1:5" ht="12.75">
      <c r="A10" s="279"/>
      <c r="B10" s="280"/>
      <c r="C10" s="280"/>
      <c r="D10" s="280"/>
      <c r="E10" s="281"/>
    </row>
    <row r="11" ht="17.25" customHeight="1"/>
    <row r="12" spans="1:2" ht="15.75">
      <c r="A12" s="1" t="s">
        <v>96</v>
      </c>
      <c r="B12" s="1"/>
    </row>
    <row r="13" spans="1:18" ht="25.5">
      <c r="A13" s="3"/>
      <c r="B13" s="54" t="s">
        <v>126</v>
      </c>
      <c r="C13" s="6" t="s">
        <v>127</v>
      </c>
      <c r="D13" s="282" t="s">
        <v>2</v>
      </c>
      <c r="E13" s="53" t="s">
        <v>128</v>
      </c>
      <c r="F13" s="12" t="s">
        <v>273</v>
      </c>
      <c r="G13" s="13"/>
      <c r="H13" s="13"/>
      <c r="Q13" s="12"/>
      <c r="R13" s="13"/>
    </row>
    <row r="14" spans="1:18" ht="12.75">
      <c r="A14" s="449" t="s">
        <v>557</v>
      </c>
      <c r="B14" s="287">
        <v>0</v>
      </c>
      <c r="C14" s="431">
        <v>0</v>
      </c>
      <c r="D14" s="450">
        <v>3375</v>
      </c>
      <c r="E14" s="432" t="s">
        <v>316</v>
      </c>
      <c r="F14" s="12"/>
      <c r="G14" s="13"/>
      <c r="H14" s="13"/>
      <c r="Q14" s="12"/>
      <c r="R14" s="13"/>
    </row>
    <row r="15" spans="1:18" ht="12.75">
      <c r="A15" s="3" t="s">
        <v>344</v>
      </c>
      <c r="B15" s="10">
        <v>0</v>
      </c>
      <c r="C15" s="10">
        <v>0</v>
      </c>
      <c r="D15" s="10">
        <v>0</v>
      </c>
      <c r="E15" s="11" t="s">
        <v>316</v>
      </c>
      <c r="F15" s="19"/>
      <c r="G15" s="33"/>
      <c r="H15" s="33"/>
      <c r="Q15" s="19"/>
      <c r="R15" s="33"/>
    </row>
    <row r="18" spans="1:9" ht="15.75">
      <c r="A18" s="1" t="s">
        <v>528</v>
      </c>
      <c r="D18" s="366">
        <v>186345</v>
      </c>
      <c r="E18" s="367" t="s">
        <v>94</v>
      </c>
      <c r="I18" s="430"/>
    </row>
    <row r="19" ht="18.75">
      <c r="A19" s="178"/>
    </row>
    <row r="20" ht="18.75">
      <c r="A20" s="178"/>
    </row>
    <row r="21" ht="18.75">
      <c r="A21" s="180"/>
    </row>
    <row r="22" ht="18.75">
      <c r="A22" s="180"/>
    </row>
    <row r="23" spans="1:18" ht="18">
      <c r="A23" s="289" t="s">
        <v>562</v>
      </c>
      <c r="B23" s="289"/>
      <c r="C23" s="289"/>
      <c r="D23" s="289"/>
      <c r="E23" s="289"/>
      <c r="F23" s="289"/>
      <c r="G23" s="289"/>
      <c r="H23" s="25"/>
      <c r="Q23" s="80"/>
      <c r="R23" s="80"/>
    </row>
    <row r="24" spans="1:18" ht="18">
      <c r="A24" s="289"/>
      <c r="B24" s="289"/>
      <c r="C24" s="289"/>
      <c r="D24" s="289"/>
      <c r="E24" s="289"/>
      <c r="F24" s="289"/>
      <c r="G24" s="289"/>
      <c r="H24" s="25"/>
      <c r="Q24" s="80"/>
      <c r="R24" s="80"/>
    </row>
    <row r="25" spans="1:2" ht="15.75">
      <c r="A25" s="1"/>
      <c r="B25" s="1"/>
    </row>
    <row r="26" spans="1:8" ht="15.75">
      <c r="A26" s="1" t="s">
        <v>95</v>
      </c>
      <c r="B26" s="1"/>
      <c r="H26" s="2"/>
    </row>
    <row r="27" spans="1:6" ht="25.5" customHeight="1">
      <c r="A27" s="83"/>
      <c r="B27" s="54" t="s">
        <v>126</v>
      </c>
      <c r="C27" s="6" t="s">
        <v>127</v>
      </c>
      <c r="D27" s="5" t="s">
        <v>2</v>
      </c>
      <c r="E27" s="53" t="s">
        <v>128</v>
      </c>
      <c r="F27" t="s">
        <v>274</v>
      </c>
    </row>
    <row r="28" spans="1:5" ht="25.5" customHeight="1">
      <c r="A28" s="433" t="s">
        <v>556</v>
      </c>
      <c r="B28" s="351">
        <v>0</v>
      </c>
      <c r="C28" s="351">
        <v>0</v>
      </c>
      <c r="D28" s="351">
        <v>3900000</v>
      </c>
      <c r="E28" s="137" t="s">
        <v>316</v>
      </c>
    </row>
    <row r="29" spans="1:5" ht="12.75">
      <c r="A29" s="3" t="s">
        <v>343</v>
      </c>
      <c r="B29" s="10">
        <v>0</v>
      </c>
      <c r="C29" s="10">
        <v>0</v>
      </c>
      <c r="D29" s="10">
        <f>D28</f>
        <v>3900000</v>
      </c>
      <c r="E29" s="29" t="s">
        <v>316</v>
      </c>
    </row>
    <row r="30" spans="1:5" s="284" customFormat="1" ht="12.75">
      <c r="A30" s="279"/>
      <c r="B30" s="280"/>
      <c r="C30" s="280"/>
      <c r="D30" s="280"/>
      <c r="E30" s="281"/>
    </row>
    <row r="31" spans="1:5" ht="12.75">
      <c r="A31" s="279"/>
      <c r="B31" s="280"/>
      <c r="C31" s="280"/>
      <c r="D31" s="280"/>
      <c r="E31" s="281"/>
    </row>
    <row r="32" spans="1:5" ht="12.75">
      <c r="A32" s="279"/>
      <c r="B32" s="280"/>
      <c r="C32" s="280"/>
      <c r="D32" s="280"/>
      <c r="E32" s="281"/>
    </row>
    <row r="33" ht="17.25" customHeight="1"/>
    <row r="34" spans="1:2" ht="15.75">
      <c r="A34" s="1" t="s">
        <v>96</v>
      </c>
      <c r="B34" s="1"/>
    </row>
    <row r="35" spans="1:18" ht="25.5">
      <c r="A35" s="3"/>
      <c r="B35" s="54" t="s">
        <v>126</v>
      </c>
      <c r="C35" s="6" t="s">
        <v>127</v>
      </c>
      <c r="D35" s="282" t="s">
        <v>2</v>
      </c>
      <c r="E35" s="53" t="s">
        <v>128</v>
      </c>
      <c r="F35" s="12" t="s">
        <v>273</v>
      </c>
      <c r="G35" s="13"/>
      <c r="H35" s="13"/>
      <c r="Q35" s="12"/>
      <c r="R35" s="13"/>
    </row>
    <row r="36" spans="1:18" ht="12.75">
      <c r="A36" s="3" t="s">
        <v>344</v>
      </c>
      <c r="B36" s="10">
        <v>0</v>
      </c>
      <c r="C36" s="10">
        <v>0</v>
      </c>
      <c r="D36" s="10">
        <v>0</v>
      </c>
      <c r="E36" s="11" t="s">
        <v>316</v>
      </c>
      <c r="F36" s="19"/>
      <c r="G36" s="33"/>
      <c r="H36" s="33"/>
      <c r="Q36" s="19"/>
      <c r="R36" s="33"/>
    </row>
    <row r="39" spans="1:9" ht="15.75">
      <c r="A39" s="1" t="s">
        <v>528</v>
      </c>
      <c r="D39" s="366">
        <v>3900000</v>
      </c>
      <c r="E39" s="367" t="s">
        <v>94</v>
      </c>
      <c r="I39" s="430"/>
    </row>
    <row r="40" ht="15.75">
      <c r="A40" s="182"/>
    </row>
    <row r="41" ht="18.75">
      <c r="A41" s="181"/>
    </row>
    <row r="42" ht="15.75">
      <c r="A42" s="183"/>
    </row>
    <row r="43" ht="18.75">
      <c r="A43" s="179"/>
    </row>
    <row r="44" ht="15.75">
      <c r="A44" s="182"/>
    </row>
    <row r="45" ht="15.75">
      <c r="A45" s="183"/>
    </row>
    <row r="46" ht="15.75">
      <c r="A46" s="183"/>
    </row>
    <row r="47" ht="18.75">
      <c r="A47" s="181"/>
    </row>
    <row r="48" spans="1:2" ht="18.75">
      <c r="A48" s="181"/>
      <c r="B48" s="179"/>
    </row>
    <row r="49" ht="18.75">
      <c r="A49" s="181"/>
    </row>
  </sheetData>
  <printOptions/>
  <pageMargins left="0.75" right="0.75" top="1" bottom="1" header="0.4921259845" footer="0.4921259845"/>
  <pageSetup firstPageNumber="27" useFirstPageNumber="1" horizontalDpi="600" verticalDpi="600" orientation="portrait" paperSize="9" scale="9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W28"/>
  <sheetViews>
    <sheetView workbookViewId="0" topLeftCell="A1">
      <selection activeCell="I24" sqref="I24"/>
    </sheetView>
  </sheetViews>
  <sheetFormatPr defaultColWidth="9.00390625" defaultRowHeight="12.75"/>
  <cols>
    <col min="1" max="1" width="10.375" style="0" customWidth="1"/>
    <col min="2" max="2" width="48.125" style="0" customWidth="1"/>
    <col min="3" max="3" width="7.75390625" style="0" customWidth="1"/>
    <col min="4" max="4" width="11.125" style="0" customWidth="1"/>
  </cols>
  <sheetData>
    <row r="1" spans="1:49" s="135" customFormat="1" ht="18">
      <c r="A1" s="493" t="s">
        <v>592</v>
      </c>
      <c r="B1" s="493"/>
      <c r="C1" s="493"/>
      <c r="D1" s="493"/>
      <c r="E1" s="493"/>
      <c r="F1" s="559"/>
      <c r="G1" s="559"/>
      <c r="H1" s="31"/>
      <c r="I1" s="104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</row>
    <row r="2" spans="1:9" ht="16.5" customHeight="1">
      <c r="A2" s="465" t="s">
        <v>591</v>
      </c>
      <c r="B2" s="31"/>
      <c r="C2" s="31"/>
      <c r="D2" s="31"/>
      <c r="E2" s="104"/>
      <c r="I2" s="25"/>
    </row>
    <row r="3" spans="1:9" ht="12.75" customHeight="1">
      <c r="A3" s="68"/>
      <c r="B3" s="31"/>
      <c r="C3" s="31"/>
      <c r="E3" s="104"/>
      <c r="I3" s="25"/>
    </row>
    <row r="4" s="31" customFormat="1" ht="12.75">
      <c r="A4" s="67" t="s">
        <v>69</v>
      </c>
    </row>
    <row r="5" ht="12.75">
      <c r="E5" s="67" t="s">
        <v>352</v>
      </c>
    </row>
    <row r="6" spans="1:5" ht="25.5">
      <c r="A6" s="96" t="s">
        <v>158</v>
      </c>
      <c r="B6" s="97" t="s">
        <v>159</v>
      </c>
      <c r="C6" s="97" t="s">
        <v>11</v>
      </c>
      <c r="D6" s="98" t="s">
        <v>160</v>
      </c>
      <c r="E6" s="99" t="s">
        <v>161</v>
      </c>
    </row>
    <row r="7" spans="1:5" ht="12.75">
      <c r="A7" s="96"/>
      <c r="B7" s="97" t="s">
        <v>309</v>
      </c>
      <c r="C7" s="97">
        <v>1700</v>
      </c>
      <c r="D7" s="331">
        <v>30000</v>
      </c>
      <c r="E7" s="102"/>
    </row>
    <row r="8" spans="1:5" ht="12.75">
      <c r="A8" s="100">
        <v>38359</v>
      </c>
      <c r="B8" s="4" t="s">
        <v>568</v>
      </c>
      <c r="C8" s="101"/>
      <c r="D8" s="4">
        <v>-200</v>
      </c>
      <c r="E8" s="185">
        <v>29800</v>
      </c>
    </row>
    <row r="9" spans="1:5" ht="12.75">
      <c r="A9" s="100">
        <v>38384</v>
      </c>
      <c r="B9" s="4" t="s">
        <v>572</v>
      </c>
      <c r="C9" s="101"/>
      <c r="D9" s="460">
        <v>-26.67</v>
      </c>
      <c r="E9" s="185">
        <v>29773.3</v>
      </c>
    </row>
    <row r="10" spans="1:5" ht="12.75">
      <c r="A10" s="100">
        <v>38391</v>
      </c>
      <c r="B10" s="4" t="s">
        <v>569</v>
      </c>
      <c r="C10" s="101"/>
      <c r="D10" s="4">
        <v>2900</v>
      </c>
      <c r="E10" s="185">
        <v>32673.3</v>
      </c>
    </row>
    <row r="11" spans="1:5" ht="12.75">
      <c r="A11" s="100">
        <v>38391</v>
      </c>
      <c r="B11" s="4" t="s">
        <v>570</v>
      </c>
      <c r="C11" s="101"/>
      <c r="D11" s="4">
        <v>-3400</v>
      </c>
      <c r="E11" s="185">
        <v>29273.3</v>
      </c>
    </row>
    <row r="12" spans="1:5" ht="12.75">
      <c r="A12" s="100">
        <v>38405</v>
      </c>
      <c r="B12" s="24" t="s">
        <v>571</v>
      </c>
      <c r="C12" s="101"/>
      <c r="D12" s="4">
        <v>-450</v>
      </c>
      <c r="E12" s="185">
        <v>28823.3</v>
      </c>
    </row>
    <row r="13" spans="1:5" ht="12.75">
      <c r="A13" s="271">
        <v>38405</v>
      </c>
      <c r="B13" s="4" t="s">
        <v>590</v>
      </c>
      <c r="C13" s="101"/>
      <c r="D13" s="4">
        <v>-31</v>
      </c>
      <c r="E13" s="375">
        <v>28792.3</v>
      </c>
    </row>
    <row r="14" spans="1:5" ht="12.75">
      <c r="A14" s="100"/>
      <c r="B14" s="4"/>
      <c r="C14" s="24"/>
      <c r="D14" s="106"/>
      <c r="E14" s="375"/>
    </row>
    <row r="15" spans="1:5" ht="12.75">
      <c r="A15" s="186"/>
      <c r="B15" s="187"/>
      <c r="C15" s="14"/>
      <c r="D15" s="26"/>
      <c r="E15" s="188"/>
    </row>
    <row r="16" s="31" customFormat="1" ht="12.75">
      <c r="A16" s="67" t="s">
        <v>162</v>
      </c>
    </row>
    <row r="17" ht="12.75">
      <c r="E17" s="67" t="s">
        <v>352</v>
      </c>
    </row>
    <row r="18" spans="1:5" ht="25.5">
      <c r="A18" s="96" t="s">
        <v>158</v>
      </c>
      <c r="B18" s="97" t="s">
        <v>159</v>
      </c>
      <c r="C18" s="97" t="s">
        <v>11</v>
      </c>
      <c r="D18" s="98" t="s">
        <v>160</v>
      </c>
      <c r="E18" s="99" t="s">
        <v>161</v>
      </c>
    </row>
    <row r="19" spans="1:8" ht="12.75">
      <c r="A19" s="96"/>
      <c r="B19" s="97" t="s">
        <v>310</v>
      </c>
      <c r="C19" s="97">
        <v>1700</v>
      </c>
      <c r="D19" s="331">
        <v>8000</v>
      </c>
      <c r="E19" s="468">
        <v>8000</v>
      </c>
      <c r="H19" s="2"/>
    </row>
    <row r="20" spans="1:5" ht="12.75">
      <c r="A20" s="103"/>
      <c r="B20" s="90"/>
      <c r="C20" s="90"/>
      <c r="D20" s="174"/>
      <c r="E20" s="174"/>
    </row>
    <row r="22" s="31" customFormat="1" ht="12.75">
      <c r="A22" s="67" t="s">
        <v>163</v>
      </c>
    </row>
    <row r="23" ht="12.75">
      <c r="E23" s="67" t="s">
        <v>352</v>
      </c>
    </row>
    <row r="24" spans="1:5" ht="25.5">
      <c r="A24" s="96" t="s">
        <v>158</v>
      </c>
      <c r="B24" s="97" t="s">
        <v>159</v>
      </c>
      <c r="C24" s="97" t="s">
        <v>11</v>
      </c>
      <c r="D24" s="98" t="s">
        <v>160</v>
      </c>
      <c r="E24" s="99" t="s">
        <v>161</v>
      </c>
    </row>
    <row r="25" spans="1:5" ht="12.75">
      <c r="A25" s="96"/>
      <c r="B25" s="97" t="s">
        <v>310</v>
      </c>
      <c r="C25" s="97">
        <v>1700</v>
      </c>
      <c r="D25" s="331">
        <v>89748</v>
      </c>
      <c r="E25" s="102"/>
    </row>
    <row r="26" spans="1:9" ht="12.75">
      <c r="A26" s="100">
        <v>38398</v>
      </c>
      <c r="B26" s="4" t="s">
        <v>573</v>
      </c>
      <c r="C26" s="4"/>
      <c r="D26" s="228">
        <v>-298</v>
      </c>
      <c r="E26" s="185">
        <v>89450</v>
      </c>
      <c r="I26" s="299"/>
    </row>
    <row r="27" spans="1:5" ht="12.75">
      <c r="A27" s="103">
        <v>38398</v>
      </c>
      <c r="B27" s="90" t="s">
        <v>574</v>
      </c>
      <c r="C27" s="90"/>
      <c r="D27" s="227">
        <v>-7743</v>
      </c>
      <c r="E27" s="461">
        <v>81707</v>
      </c>
    </row>
    <row r="28" spans="1:5" ht="12.75">
      <c r="A28" s="100"/>
      <c r="B28" s="4"/>
      <c r="C28" s="24"/>
      <c r="D28" s="106"/>
      <c r="E28" s="375"/>
    </row>
  </sheetData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rstPageNumber="28" useFirstPageNumber="1"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04"/>
  <sheetViews>
    <sheetView workbookViewId="0" topLeftCell="A98">
      <selection activeCell="M117" sqref="M117"/>
    </sheetView>
  </sheetViews>
  <sheetFormatPr defaultColWidth="9.00390625" defaultRowHeight="12.75"/>
  <sheetData>
    <row r="1" ht="18">
      <c r="A1" s="231" t="s">
        <v>564</v>
      </c>
    </row>
    <row r="2" ht="12.75" customHeight="1">
      <c r="A2" s="231"/>
    </row>
    <row r="3" ht="11.25" customHeight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121" s="31" customFormat="1" ht="12.75"/>
    <row r="122" ht="15">
      <c r="A122" s="472" t="s">
        <v>610</v>
      </c>
    </row>
    <row r="136" s="31" customFormat="1" ht="12.75"/>
    <row r="140" ht="12.75">
      <c r="D140" s="299"/>
    </row>
    <row r="142" ht="12.75">
      <c r="D142" s="303"/>
    </row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>
      <c r="B177" s="114"/>
    </row>
    <row r="180" ht="12.75" customHeight="1"/>
    <row r="181" ht="12.75" customHeight="1">
      <c r="B181" s="114"/>
    </row>
    <row r="182" ht="12.75" customHeight="1">
      <c r="B182" s="114"/>
    </row>
    <row r="183" ht="12.75" customHeight="1">
      <c r="B183" s="114"/>
    </row>
    <row r="184" ht="12.75" customHeight="1">
      <c r="B184" s="114"/>
    </row>
    <row r="185" ht="12.75" customHeight="1">
      <c r="B185" s="114"/>
    </row>
    <row r="186" ht="12.75" customHeight="1">
      <c r="B186" s="114"/>
    </row>
    <row r="187" ht="12.75" customHeight="1">
      <c r="B187" s="114"/>
    </row>
    <row r="188" ht="12.75" customHeight="1">
      <c r="B188" s="114"/>
    </row>
    <row r="189" ht="12.75" customHeight="1">
      <c r="B189" s="114"/>
    </row>
    <row r="190" ht="12.75" customHeight="1">
      <c r="B190" s="114"/>
    </row>
    <row r="191" ht="12.75" customHeight="1">
      <c r="B191" s="114"/>
    </row>
    <row r="192" ht="12.75" customHeight="1">
      <c r="B192" s="114"/>
    </row>
    <row r="193" ht="12.75" customHeight="1">
      <c r="B193" s="114"/>
    </row>
    <row r="194" ht="12.75" customHeight="1">
      <c r="B194" s="114"/>
    </row>
    <row r="195" ht="12.75" customHeight="1">
      <c r="B195" s="114"/>
    </row>
    <row r="196" ht="12.75" customHeight="1">
      <c r="B196" s="114"/>
    </row>
    <row r="197" ht="12.75" customHeight="1">
      <c r="B197" s="114"/>
    </row>
    <row r="198" ht="12.75" customHeight="1">
      <c r="B198" s="114"/>
    </row>
    <row r="199" ht="12.75" customHeight="1">
      <c r="B199" s="114"/>
    </row>
    <row r="200" ht="12.75" customHeight="1">
      <c r="B200" s="114"/>
    </row>
    <row r="201" ht="12.75" customHeight="1">
      <c r="B201" s="114"/>
    </row>
    <row r="202" ht="12.75" customHeight="1">
      <c r="B202" s="114"/>
    </row>
    <row r="203" ht="12.75" customHeight="1">
      <c r="B203" s="114"/>
    </row>
    <row r="204" ht="12.75" customHeight="1">
      <c r="B204" s="114"/>
    </row>
    <row r="205" ht="12.75" customHeight="1"/>
  </sheetData>
  <printOptions/>
  <pageMargins left="0.7874015748031497" right="0.7874015748031497" top="0.984251968503937" bottom="0.984251968503937" header="0.5118110236220472" footer="0.5118110236220472"/>
  <pageSetup firstPageNumber="29" useFirstPageNumber="1" horizontalDpi="600" verticalDpi="600" orientation="portrait" paperSize="9" scale="80" r:id="rId2"/>
  <headerFooter alignWithMargins="0">
    <oddFooter>&amp;C29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6"/>
  <sheetViews>
    <sheetView workbookViewId="0" topLeftCell="A35">
      <selection activeCell="D76" sqref="D76"/>
    </sheetView>
  </sheetViews>
  <sheetFormatPr defaultColWidth="9.00390625" defaultRowHeight="12.75"/>
  <cols>
    <col min="1" max="1" width="42.875" style="0" customWidth="1"/>
    <col min="2" max="2" width="33.125" style="0" customWidth="1"/>
    <col min="3" max="3" width="28.125" style="0" customWidth="1"/>
    <col min="4" max="4" width="34.375" style="0" customWidth="1"/>
    <col min="5" max="5" width="14.625" style="0" customWidth="1"/>
  </cols>
  <sheetData>
    <row r="1" spans="1:4" ht="15.75" customHeight="1">
      <c r="A1" s="231" t="s">
        <v>565</v>
      </c>
      <c r="D1" s="25"/>
    </row>
    <row r="4" ht="20.25">
      <c r="A4" s="362" t="s">
        <v>547</v>
      </c>
    </row>
    <row r="8" spans="1:3" ht="15.75">
      <c r="A8" s="407" t="s">
        <v>540</v>
      </c>
      <c r="B8" s="408">
        <v>38411</v>
      </c>
      <c r="C8" s="409"/>
    </row>
    <row r="9" spans="1:3" ht="12.75">
      <c r="A9" s="4" t="s">
        <v>530</v>
      </c>
      <c r="B9" s="410">
        <v>40449066.82</v>
      </c>
      <c r="C9" s="411"/>
    </row>
    <row r="10" spans="1:3" ht="12.75">
      <c r="A10" s="4" t="s">
        <v>531</v>
      </c>
      <c r="B10" s="410">
        <v>449066.82000000775</v>
      </c>
      <c r="C10" s="412" t="s">
        <v>607</v>
      </c>
    </row>
    <row r="11" spans="1:3" ht="12.75">
      <c r="A11" s="4" t="s">
        <v>532</v>
      </c>
      <c r="B11" s="410">
        <v>63614.04999999702</v>
      </c>
      <c r="C11" s="413"/>
    </row>
    <row r="12" spans="1:3" ht="12.75">
      <c r="A12" s="4" t="s">
        <v>539</v>
      </c>
      <c r="B12" s="410">
        <v>38897.0311256056</v>
      </c>
      <c r="C12" s="411"/>
    </row>
    <row r="13" spans="1:3" ht="25.5">
      <c r="A13" s="414" t="s">
        <v>533</v>
      </c>
      <c r="B13" s="410">
        <f>B9-40000000-B12</f>
        <v>410169.7888743947</v>
      </c>
      <c r="C13" s="413" t="s">
        <v>608</v>
      </c>
    </row>
    <row r="16" spans="1:3" ht="15.75">
      <c r="A16" s="407" t="s">
        <v>541</v>
      </c>
      <c r="B16" s="408">
        <f>B8</f>
        <v>38411</v>
      </c>
      <c r="C16" s="409"/>
    </row>
    <row r="17" spans="1:3" ht="12.75">
      <c r="A17" s="22" t="s">
        <v>534</v>
      </c>
      <c r="B17" s="22" t="s">
        <v>535</v>
      </c>
      <c r="C17" s="22" t="s">
        <v>536</v>
      </c>
    </row>
    <row r="18" spans="1:3" ht="12.75">
      <c r="A18" s="4" t="s">
        <v>542</v>
      </c>
      <c r="B18" s="415">
        <v>22199776.4</v>
      </c>
      <c r="C18" s="416">
        <f>B18/$B$19</f>
        <v>7.251373633050039</v>
      </c>
    </row>
    <row r="19" spans="1:3" ht="12.75">
      <c r="A19" s="4" t="s">
        <v>543</v>
      </c>
      <c r="B19" s="415">
        <v>3061458.08</v>
      </c>
      <c r="C19" s="416">
        <f>B19/$B$19</f>
        <v>1</v>
      </c>
    </row>
    <row r="20" spans="1:3" ht="12.75">
      <c r="A20" s="4" t="s">
        <v>544</v>
      </c>
      <c r="B20" s="415">
        <v>9730590</v>
      </c>
      <c r="C20" s="416">
        <f>B20/$B$19</f>
        <v>3.178416867298735</v>
      </c>
    </row>
    <row r="21" spans="1:3" ht="12.75">
      <c r="A21" s="4" t="s">
        <v>545</v>
      </c>
      <c r="B21" s="415">
        <v>5457242.34</v>
      </c>
      <c r="C21" s="416">
        <f>B21/$B$19</f>
        <v>1.7825631438990666</v>
      </c>
    </row>
    <row r="22" spans="1:3" ht="12.75">
      <c r="A22" s="22" t="s">
        <v>537</v>
      </c>
      <c r="B22" s="417">
        <f>SUM(B18:B21)</f>
        <v>40449066.81999999</v>
      </c>
      <c r="C22" s="418">
        <v>1</v>
      </c>
    </row>
    <row r="25" spans="1:3" ht="15.75">
      <c r="A25" s="560" t="s">
        <v>538</v>
      </c>
      <c r="B25" s="561"/>
      <c r="C25" s="562"/>
    </row>
    <row r="51" spans="1:2" ht="12.75">
      <c r="A51" t="s">
        <v>546</v>
      </c>
      <c r="B51" s="419">
        <v>38420</v>
      </c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123" s="31" customFormat="1" ht="12.75"/>
    <row r="138" s="31" customFormat="1" ht="12.75"/>
    <row r="142" ht="12.75">
      <c r="D142" s="299"/>
    </row>
    <row r="144" ht="12.75">
      <c r="D144" s="303"/>
    </row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>
      <c r="B179" s="114"/>
    </row>
    <row r="182" ht="12.75" customHeight="1"/>
    <row r="183" ht="12.75" customHeight="1">
      <c r="B183" s="114"/>
    </row>
    <row r="184" ht="12.75" customHeight="1">
      <c r="B184" s="114"/>
    </row>
    <row r="185" ht="12.75" customHeight="1">
      <c r="B185" s="114"/>
    </row>
    <row r="186" ht="12.75" customHeight="1">
      <c r="B186" s="114"/>
    </row>
    <row r="187" ht="12.75" customHeight="1">
      <c r="B187" s="114"/>
    </row>
    <row r="188" ht="12.75" customHeight="1">
      <c r="B188" s="114"/>
    </row>
    <row r="189" ht="12.75" customHeight="1">
      <c r="B189" s="114"/>
    </row>
    <row r="190" ht="12.75" customHeight="1">
      <c r="B190" s="114"/>
    </row>
    <row r="191" ht="12.75" customHeight="1">
      <c r="B191" s="114"/>
    </row>
    <row r="192" ht="12.75" customHeight="1">
      <c r="B192" s="114"/>
    </row>
    <row r="193" ht="12.75" customHeight="1">
      <c r="B193" s="114"/>
    </row>
    <row r="194" ht="12.75" customHeight="1">
      <c r="B194" s="114"/>
    </row>
    <row r="195" ht="12.75" customHeight="1">
      <c r="B195" s="114"/>
    </row>
    <row r="196" ht="12.75" customHeight="1">
      <c r="B196" s="114"/>
    </row>
    <row r="197" ht="12.75" customHeight="1">
      <c r="B197" s="114"/>
    </row>
    <row r="198" ht="12.75" customHeight="1">
      <c r="B198" s="114"/>
    </row>
    <row r="199" ht="12.75" customHeight="1">
      <c r="B199" s="114"/>
    </row>
    <row r="200" ht="12.75" customHeight="1">
      <c r="B200" s="114"/>
    </row>
    <row r="201" ht="12.75" customHeight="1">
      <c r="B201" s="114"/>
    </row>
    <row r="202" ht="12.75" customHeight="1">
      <c r="B202" s="114"/>
    </row>
    <row r="203" ht="12.75" customHeight="1">
      <c r="B203" s="114"/>
    </row>
    <row r="204" ht="12.75" customHeight="1">
      <c r="B204" s="114"/>
    </row>
    <row r="205" ht="12.75" customHeight="1">
      <c r="B205" s="114"/>
    </row>
    <row r="206" ht="12.75" customHeight="1">
      <c r="B206" s="114"/>
    </row>
    <row r="207" ht="12.75" customHeight="1"/>
  </sheetData>
  <mergeCells count="1">
    <mergeCell ref="A25:C25"/>
  </mergeCells>
  <printOptions/>
  <pageMargins left="0.7874015748031497" right="0.7874015748031497" top="0.984251968503937" bottom="0.984251968503937" header="0.5118110236220472" footer="0.5118110236220472"/>
  <pageSetup firstPageNumber="30" useFirstPageNumber="1" horizontalDpi="600" verticalDpi="600" orientation="portrait" paperSize="9" scale="80" r:id="rId4"/>
  <headerFooter alignWithMargins="0">
    <oddFooter>&amp;C30</oddFooter>
  </headerFooter>
  <drawing r:id="rId3"/>
  <legacyDrawing r:id="rId2"/>
  <oleObjects>
    <oleObject progId="Word.Document.8" shapeId="7741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 topLeftCell="A1">
      <selection activeCell="F93" sqref="F93"/>
    </sheetView>
  </sheetViews>
  <sheetFormatPr defaultColWidth="9.00390625" defaultRowHeight="12.75"/>
  <cols>
    <col min="1" max="1" width="28.375" style="0" customWidth="1"/>
    <col min="2" max="7" width="7.125" style="0" customWidth="1"/>
    <col min="8" max="8" width="8.375" style="0" customWidth="1"/>
    <col min="9" max="11" width="7.125" style="0" customWidth="1"/>
    <col min="12" max="12" width="7.875" style="0" customWidth="1"/>
    <col min="13" max="16" width="8.75390625" style="0" customWidth="1"/>
  </cols>
  <sheetData>
    <row r="1" spans="1:16" ht="19.5" customHeight="1">
      <c r="A1" s="495" t="s">
        <v>397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</row>
    <row r="3" spans="1:16" ht="12.75">
      <c r="A3" s="47" t="s">
        <v>0</v>
      </c>
      <c r="B3" s="47" t="s">
        <v>110</v>
      </c>
      <c r="C3" s="47" t="s">
        <v>111</v>
      </c>
      <c r="D3" s="47" t="s">
        <v>112</v>
      </c>
      <c r="E3" s="47" t="s">
        <v>113</v>
      </c>
      <c r="F3" s="47" t="s">
        <v>114</v>
      </c>
      <c r="G3" s="47" t="s">
        <v>115</v>
      </c>
      <c r="H3" s="47" t="s">
        <v>116</v>
      </c>
      <c r="I3" s="47" t="s">
        <v>117</v>
      </c>
      <c r="J3" s="47" t="s">
        <v>118</v>
      </c>
      <c r="K3" s="47" t="s">
        <v>119</v>
      </c>
      <c r="L3" s="47" t="s">
        <v>120</v>
      </c>
      <c r="M3" s="47" t="s">
        <v>121</v>
      </c>
      <c r="N3" s="47" t="s">
        <v>83</v>
      </c>
      <c r="O3" s="47" t="s">
        <v>135</v>
      </c>
      <c r="P3" s="48" t="s">
        <v>1</v>
      </c>
    </row>
    <row r="4" spans="1:16" ht="12.75">
      <c r="A4" s="82" t="s">
        <v>99</v>
      </c>
      <c r="B4" s="49">
        <v>57994</v>
      </c>
      <c r="C4" s="49">
        <v>52422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295">
        <v>110416</v>
      </c>
      <c r="O4" s="49">
        <v>679084</v>
      </c>
      <c r="P4" s="32">
        <f aca="true" t="shared" si="0" ref="P4:P9">+N4/O4*100</f>
        <v>16.25954962861737</v>
      </c>
    </row>
    <row r="5" spans="1:16" ht="12.75">
      <c r="A5" s="84" t="s">
        <v>7</v>
      </c>
      <c r="B5" s="49">
        <v>1265</v>
      </c>
      <c r="C5" s="49">
        <v>2033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295">
        <v>3298</v>
      </c>
      <c r="O5" s="49">
        <v>113181</v>
      </c>
      <c r="P5" s="32">
        <f t="shared" si="0"/>
        <v>2.913916646787005</v>
      </c>
    </row>
    <row r="6" spans="1:16" ht="12.75">
      <c r="A6" s="84" t="s">
        <v>8</v>
      </c>
      <c r="B6" s="49">
        <v>2012</v>
      </c>
      <c r="C6" s="49">
        <v>4073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295">
        <v>6085</v>
      </c>
      <c r="O6" s="49">
        <v>47884</v>
      </c>
      <c r="P6" s="32">
        <f t="shared" si="0"/>
        <v>12.707793835101494</v>
      </c>
    </row>
    <row r="7" spans="1:16" ht="12.75">
      <c r="A7" s="84" t="s">
        <v>369</v>
      </c>
      <c r="B7" s="49">
        <v>4096</v>
      </c>
      <c r="C7" s="49">
        <v>7927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295">
        <v>12023</v>
      </c>
      <c r="O7" s="49">
        <v>719506</v>
      </c>
      <c r="P7" s="32">
        <f t="shared" si="0"/>
        <v>1.6710076079977094</v>
      </c>
    </row>
    <row r="8" spans="1:16" ht="12.75">
      <c r="A8" s="84" t="s">
        <v>10</v>
      </c>
      <c r="B8" s="49">
        <v>42218</v>
      </c>
      <c r="C8" s="49">
        <v>160581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295">
        <v>202799</v>
      </c>
      <c r="O8" s="49">
        <v>1361279</v>
      </c>
      <c r="P8" s="32">
        <f t="shared" si="0"/>
        <v>14.897680784027376</v>
      </c>
    </row>
    <row r="9" spans="1:16" ht="12.75">
      <c r="A9" s="85" t="s">
        <v>122</v>
      </c>
      <c r="B9" s="50">
        <f>SUM(B4:B8)</f>
        <v>107585</v>
      </c>
      <c r="C9" s="50">
        <f>SUM(C4:C8)</f>
        <v>227036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1">
        <f>SUM(N4:N8)</f>
        <v>334621</v>
      </c>
      <c r="O9" s="51">
        <f>SUM(O4:O8)</f>
        <v>2920934</v>
      </c>
      <c r="P9" s="37">
        <f t="shared" si="0"/>
        <v>11.45595895011664</v>
      </c>
    </row>
    <row r="10" spans="1:16" ht="12.75">
      <c r="A10" s="323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24"/>
      <c r="O10" s="324"/>
      <c r="P10" s="325"/>
    </row>
    <row r="11" spans="1:16" ht="12.75">
      <c r="A11" s="47" t="s">
        <v>0</v>
      </c>
      <c r="B11" s="47" t="s">
        <v>110</v>
      </c>
      <c r="C11" s="47" t="s">
        <v>111</v>
      </c>
      <c r="D11" s="47" t="s">
        <v>112</v>
      </c>
      <c r="E11" s="47" t="s">
        <v>113</v>
      </c>
      <c r="F11" s="47" t="s">
        <v>114</v>
      </c>
      <c r="G11" s="47" t="s">
        <v>115</v>
      </c>
      <c r="H11" s="47" t="s">
        <v>116</v>
      </c>
      <c r="I11" s="47" t="s">
        <v>117</v>
      </c>
      <c r="J11" s="47" t="s">
        <v>118</v>
      </c>
      <c r="K11" s="47" t="s">
        <v>119</v>
      </c>
      <c r="L11" s="47" t="s">
        <v>120</v>
      </c>
      <c r="M11" s="47" t="s">
        <v>121</v>
      </c>
      <c r="N11" s="47" t="s">
        <v>83</v>
      </c>
      <c r="O11" s="47" t="s">
        <v>135</v>
      </c>
      <c r="P11" s="48" t="s">
        <v>1</v>
      </c>
    </row>
    <row r="12" spans="1:16" ht="12.75">
      <c r="A12" s="82" t="s">
        <v>370</v>
      </c>
      <c r="B12" s="49" t="s">
        <v>164</v>
      </c>
      <c r="C12" s="49" t="s">
        <v>164</v>
      </c>
      <c r="D12" s="49" t="s">
        <v>164</v>
      </c>
      <c r="E12" s="49" t="s">
        <v>164</v>
      </c>
      <c r="F12" s="49" t="s">
        <v>164</v>
      </c>
      <c r="G12" s="49" t="s">
        <v>164</v>
      </c>
      <c r="H12" s="49"/>
      <c r="I12" s="49"/>
      <c r="J12" s="49"/>
      <c r="K12" s="49"/>
      <c r="L12" s="49"/>
      <c r="M12" s="49"/>
      <c r="N12" s="295"/>
      <c r="O12" s="49"/>
      <c r="P12" s="32"/>
    </row>
    <row r="39" spans="1:16" ht="18">
      <c r="A39" s="493" t="s">
        <v>593</v>
      </c>
      <c r="B39" s="493"/>
      <c r="C39" s="493"/>
      <c r="D39" s="493"/>
      <c r="E39" s="493"/>
      <c r="F39" s="493"/>
      <c r="G39" s="493"/>
      <c r="H39" s="493"/>
      <c r="I39" s="493"/>
      <c r="J39" s="493"/>
      <c r="K39" s="493"/>
      <c r="L39" s="493"/>
      <c r="M39" s="493"/>
      <c r="N39" s="493"/>
      <c r="O39" s="493"/>
      <c r="P39" s="493"/>
    </row>
    <row r="41" ht="12.75">
      <c r="A41" s="2" t="s">
        <v>399</v>
      </c>
    </row>
    <row r="42" spans="1:16" ht="12.75">
      <c r="A42" s="47" t="s">
        <v>0</v>
      </c>
      <c r="B42" s="47" t="s">
        <v>110</v>
      </c>
      <c r="C42" s="47" t="s">
        <v>111</v>
      </c>
      <c r="D42" s="47" t="s">
        <v>112</v>
      </c>
      <c r="E42" s="47" t="s">
        <v>113</v>
      </c>
      <c r="F42" s="47" t="s">
        <v>114</v>
      </c>
      <c r="G42" s="47" t="s">
        <v>115</v>
      </c>
      <c r="H42" s="47" t="s">
        <v>116</v>
      </c>
      <c r="I42" s="47" t="s">
        <v>117</v>
      </c>
      <c r="J42" s="47" t="s">
        <v>118</v>
      </c>
      <c r="K42" s="47" t="s">
        <v>119</v>
      </c>
      <c r="L42" s="47" t="s">
        <v>120</v>
      </c>
      <c r="M42" s="47" t="s">
        <v>121</v>
      </c>
      <c r="N42" s="47" t="s">
        <v>83</v>
      </c>
      <c r="O42" s="47" t="s">
        <v>135</v>
      </c>
      <c r="P42" s="48" t="s">
        <v>1</v>
      </c>
    </row>
    <row r="43" spans="1:16" ht="12.75">
      <c r="A43" s="82" t="s">
        <v>99</v>
      </c>
      <c r="B43" s="49">
        <v>57994</v>
      </c>
      <c r="C43" s="49">
        <v>52422</v>
      </c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295">
        <v>110416</v>
      </c>
      <c r="O43" s="49">
        <v>679084</v>
      </c>
      <c r="P43" s="91">
        <f aca="true" t="shared" si="1" ref="P43:P48">N43/O43*100</f>
        <v>16.25954962861737</v>
      </c>
    </row>
    <row r="44" spans="1:16" ht="12.75">
      <c r="A44" s="84" t="s">
        <v>7</v>
      </c>
      <c r="B44" s="49">
        <v>1265</v>
      </c>
      <c r="C44" s="49">
        <v>2033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295">
        <v>3298</v>
      </c>
      <c r="O44" s="49">
        <v>113181</v>
      </c>
      <c r="P44" s="91">
        <f t="shared" si="1"/>
        <v>2.913916646787005</v>
      </c>
    </row>
    <row r="45" spans="1:16" ht="12.75">
      <c r="A45" s="84" t="s">
        <v>8</v>
      </c>
      <c r="B45" s="49">
        <v>2012</v>
      </c>
      <c r="C45" s="49">
        <v>4073</v>
      </c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295">
        <v>6085</v>
      </c>
      <c r="O45" s="49">
        <v>47884</v>
      </c>
      <c r="P45" s="91">
        <f t="shared" si="1"/>
        <v>12.707793835101494</v>
      </c>
    </row>
    <row r="46" spans="1:16" ht="12.75">
      <c r="A46" s="84" t="s">
        <v>369</v>
      </c>
      <c r="B46" s="49">
        <v>4096</v>
      </c>
      <c r="C46" s="49">
        <v>7927</v>
      </c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295">
        <v>12023</v>
      </c>
      <c r="O46" s="49">
        <v>719506</v>
      </c>
      <c r="P46" s="91">
        <f t="shared" si="1"/>
        <v>1.6710076079977094</v>
      </c>
    </row>
    <row r="47" spans="1:16" ht="12.75">
      <c r="A47" s="84" t="s">
        <v>10</v>
      </c>
      <c r="B47" s="49">
        <v>42218</v>
      </c>
      <c r="C47" s="49">
        <v>160581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295">
        <v>202799</v>
      </c>
      <c r="O47" s="49">
        <v>1361279</v>
      </c>
      <c r="P47" s="91">
        <f>N47/O47*100</f>
        <v>14.897680784027376</v>
      </c>
    </row>
    <row r="48" spans="1:16" ht="12.75">
      <c r="A48" s="85" t="s">
        <v>122</v>
      </c>
      <c r="B48" s="50">
        <f>SUM(B43:B47)</f>
        <v>107585</v>
      </c>
      <c r="C48" s="50">
        <f>SUM(C43:C47)</f>
        <v>227036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>
        <f>SUM(N43:N47)</f>
        <v>334621</v>
      </c>
      <c r="O48" s="51">
        <f>SUM(O43:O47)</f>
        <v>2920934</v>
      </c>
      <c r="P48" s="92">
        <f t="shared" si="1"/>
        <v>11.45595895011664</v>
      </c>
    </row>
    <row r="49" ht="12.75">
      <c r="G49" s="16"/>
    </row>
    <row r="50" ht="12.75">
      <c r="A50" s="93" t="s">
        <v>304</v>
      </c>
    </row>
    <row r="51" spans="1:16" ht="12.75">
      <c r="A51" s="94" t="s">
        <v>0</v>
      </c>
      <c r="B51" s="94" t="s">
        <v>110</v>
      </c>
      <c r="C51" s="94" t="s">
        <v>111</v>
      </c>
      <c r="D51" s="94" t="s">
        <v>112</v>
      </c>
      <c r="E51" s="94" t="s">
        <v>113</v>
      </c>
      <c r="F51" s="94" t="s">
        <v>114</v>
      </c>
      <c r="G51" s="94" t="s">
        <v>115</v>
      </c>
      <c r="H51" s="94" t="s">
        <v>116</v>
      </c>
      <c r="I51" s="94" t="s">
        <v>117</v>
      </c>
      <c r="J51" s="94" t="s">
        <v>118</v>
      </c>
      <c r="K51" s="94" t="s">
        <v>119</v>
      </c>
      <c r="L51" s="94" t="s">
        <v>120</v>
      </c>
      <c r="M51" s="94" t="s">
        <v>121</v>
      </c>
      <c r="N51" s="94" t="s">
        <v>83</v>
      </c>
      <c r="O51" s="94" t="s">
        <v>135</v>
      </c>
      <c r="P51" s="94" t="s">
        <v>1</v>
      </c>
    </row>
    <row r="52" spans="1:16" ht="12.75">
      <c r="A52" s="95" t="s">
        <v>99</v>
      </c>
      <c r="B52" s="49">
        <v>26716</v>
      </c>
      <c r="C52" s="49">
        <v>15678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>
        <v>42394</v>
      </c>
      <c r="O52" s="49">
        <v>210543</v>
      </c>
      <c r="P52" s="91">
        <f aca="true" t="shared" si="2" ref="P52:P57">N52/O52*100</f>
        <v>20.135554257325104</v>
      </c>
    </row>
    <row r="53" spans="1:16" ht="12.75">
      <c r="A53" s="95" t="s">
        <v>7</v>
      </c>
      <c r="B53" s="49">
        <v>2303</v>
      </c>
      <c r="C53" s="49">
        <v>577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>
        <v>2880</v>
      </c>
      <c r="O53" s="49">
        <v>32115</v>
      </c>
      <c r="P53" s="91">
        <f t="shared" si="2"/>
        <v>8.967772069126577</v>
      </c>
    </row>
    <row r="54" spans="1:16" ht="12.75">
      <c r="A54" s="95" t="s">
        <v>8</v>
      </c>
      <c r="B54" s="49">
        <v>3435</v>
      </c>
      <c r="C54" s="49">
        <v>2765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>
        <v>6200</v>
      </c>
      <c r="O54" s="49">
        <v>12336</v>
      </c>
      <c r="P54" s="91">
        <f t="shared" si="2"/>
        <v>50.25940337224384</v>
      </c>
    </row>
    <row r="55" spans="1:16" ht="12.75">
      <c r="A55" s="95" t="s">
        <v>9</v>
      </c>
      <c r="B55" s="49">
        <v>793</v>
      </c>
      <c r="C55" s="49">
        <v>2865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>
        <v>3658</v>
      </c>
      <c r="O55" s="49">
        <v>231660</v>
      </c>
      <c r="P55" s="91">
        <f t="shared" si="2"/>
        <v>1.5790382457049124</v>
      </c>
    </row>
    <row r="56" spans="1:16" ht="12.75">
      <c r="A56" s="95" t="s">
        <v>10</v>
      </c>
      <c r="B56" s="49">
        <v>60233</v>
      </c>
      <c r="C56" s="49">
        <v>39422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>
        <v>99655</v>
      </c>
      <c r="O56" s="49">
        <v>365471</v>
      </c>
      <c r="P56" s="91">
        <f t="shared" si="2"/>
        <v>27.26755337632808</v>
      </c>
    </row>
    <row r="57" spans="1:16" ht="12.75">
      <c r="A57" s="50" t="s">
        <v>122</v>
      </c>
      <c r="B57" s="50">
        <f>SUM(B52:B56)</f>
        <v>93480</v>
      </c>
      <c r="C57" s="50">
        <f>SUM(C52:C56)</f>
        <v>61307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>
        <f>SUM(N52:N56)</f>
        <v>154787</v>
      </c>
      <c r="O57" s="50">
        <f>SUM(O52:O56)</f>
        <v>852125</v>
      </c>
      <c r="P57" s="92">
        <f t="shared" si="2"/>
        <v>18.164823236027576</v>
      </c>
    </row>
    <row r="58" spans="1:16" ht="12.75">
      <c r="A58" s="317"/>
      <c r="B58" s="317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8"/>
    </row>
    <row r="59" ht="12.75">
      <c r="F59" s="16"/>
    </row>
  </sheetData>
  <mergeCells count="2">
    <mergeCell ref="A1:P1"/>
    <mergeCell ref="A39:P39"/>
  </mergeCells>
  <printOptions/>
  <pageMargins left="0.75" right="0.75" top="1" bottom="1" header="0.4921259845" footer="0.4921259845"/>
  <pageSetup firstPageNumber="3" useFirstPageNumber="1" horizontalDpi="600" verticalDpi="600" orientation="landscape" paperSize="9" scale="91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50"/>
  <sheetViews>
    <sheetView workbookViewId="0" topLeftCell="A112">
      <selection activeCell="V122" sqref="V122"/>
    </sheetView>
  </sheetViews>
  <sheetFormatPr defaultColWidth="9.00390625" defaultRowHeight="12.75"/>
  <cols>
    <col min="1" max="1" width="4.625" style="31" customWidth="1"/>
    <col min="2" max="2" width="8.375" style="0" customWidth="1"/>
    <col min="3" max="3" width="35.125" style="0" customWidth="1"/>
    <col min="4" max="6" width="10.75390625" style="16" customWidth="1"/>
    <col min="7" max="7" width="13.625" style="0" customWidth="1"/>
    <col min="8" max="14" width="0" style="0" hidden="1" customWidth="1"/>
    <col min="15" max="18" width="0" style="16" hidden="1" customWidth="1"/>
    <col min="19" max="19" width="9.875" style="16" hidden="1" customWidth="1"/>
    <col min="20" max="20" width="8.75390625" style="16" customWidth="1"/>
    <col min="21" max="16384" width="9.125" style="16" customWidth="1"/>
  </cols>
  <sheetData>
    <row r="1" spans="1:9" ht="18">
      <c r="A1" s="475" t="s">
        <v>396</v>
      </c>
      <c r="B1" s="475"/>
      <c r="C1" s="475"/>
      <c r="D1" s="475"/>
      <c r="E1" s="475"/>
      <c r="F1" s="475"/>
      <c r="G1" s="475"/>
      <c r="I1" s="8"/>
    </row>
    <row r="2" ht="12.75">
      <c r="G2" s="25" t="s">
        <v>106</v>
      </c>
    </row>
    <row r="3" ht="12.75">
      <c r="G3" s="25"/>
    </row>
    <row r="4" spans="1:7" ht="25.5" customHeight="1">
      <c r="A4" s="482" t="s">
        <v>84</v>
      </c>
      <c r="B4" s="483"/>
      <c r="C4" s="484"/>
      <c r="D4" s="54" t="s">
        <v>126</v>
      </c>
      <c r="E4" s="61" t="s">
        <v>127</v>
      </c>
      <c r="F4" s="5" t="s">
        <v>2</v>
      </c>
      <c r="G4" s="53" t="s">
        <v>128</v>
      </c>
    </row>
    <row r="5" spans="1:256" s="31" customFormat="1" ht="12.75">
      <c r="A5" s="505" t="s">
        <v>70</v>
      </c>
      <c r="B5" s="506"/>
      <c r="C5" s="507"/>
      <c r="D5" s="247">
        <v>111103</v>
      </c>
      <c r="E5" s="247">
        <f>E40+E47</f>
        <v>115622</v>
      </c>
      <c r="F5" s="363">
        <f>F49</f>
        <v>5</v>
      </c>
      <c r="G5" s="65">
        <f aca="true" t="shared" si="0" ref="G5:G26">F5/E5*100</f>
        <v>0.0043244365259206725</v>
      </c>
      <c r="O5" s="86"/>
      <c r="P5" s="225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31" customFormat="1" ht="12.75">
      <c r="A6" s="514" t="s">
        <v>71</v>
      </c>
      <c r="B6" s="515"/>
      <c r="C6" s="516"/>
      <c r="D6" s="247">
        <f>D139</f>
        <v>3595130</v>
      </c>
      <c r="E6" s="247">
        <f>E139</f>
        <v>3627601</v>
      </c>
      <c r="F6" s="363">
        <f>F139</f>
        <v>633597</v>
      </c>
      <c r="G6" s="65">
        <f t="shared" si="0"/>
        <v>17.466005770755935</v>
      </c>
      <c r="O6" s="86"/>
      <c r="P6" s="175"/>
      <c r="Q6" s="16"/>
      <c r="R6" s="175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</row>
    <row r="7" spans="1:256" s="31" customFormat="1" ht="12.75">
      <c r="A7" s="505" t="s">
        <v>72</v>
      </c>
      <c r="B7" s="506"/>
      <c r="C7" s="507"/>
      <c r="D7" s="247">
        <f>D169</f>
        <v>117094</v>
      </c>
      <c r="E7" s="247">
        <f>E169</f>
        <v>117392</v>
      </c>
      <c r="F7" s="363">
        <f>F169</f>
        <v>14946</v>
      </c>
      <c r="G7" s="65">
        <f t="shared" si="0"/>
        <v>12.731702330652855</v>
      </c>
      <c r="O7" s="86"/>
      <c r="P7" s="22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1:256" s="31" customFormat="1" ht="12.75">
      <c r="A8" s="505" t="s">
        <v>73</v>
      </c>
      <c r="B8" s="506"/>
      <c r="C8" s="507"/>
      <c r="D8" s="247">
        <f>D196</f>
        <v>416548</v>
      </c>
      <c r="E8" s="247">
        <f>E196</f>
        <v>427691</v>
      </c>
      <c r="F8" s="363">
        <f>F196</f>
        <v>34167</v>
      </c>
      <c r="G8" s="65">
        <f t="shared" si="0"/>
        <v>7.988711476276096</v>
      </c>
      <c r="I8" s="86"/>
      <c r="O8" s="86"/>
      <c r="P8" s="22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31" customFormat="1" ht="12.75">
      <c r="A9" s="505" t="s">
        <v>74</v>
      </c>
      <c r="B9" s="506"/>
      <c r="C9" s="507"/>
      <c r="D9" s="247">
        <f>D214</f>
        <v>5200</v>
      </c>
      <c r="E9" s="247">
        <f>E214</f>
        <v>7550</v>
      </c>
      <c r="F9" s="363">
        <f>F214</f>
        <v>292</v>
      </c>
      <c r="G9" s="65">
        <f t="shared" si="0"/>
        <v>3.867549668874172</v>
      </c>
      <c r="O9" s="86"/>
      <c r="P9" s="22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s="31" customFormat="1" ht="12.75">
      <c r="A10" s="505" t="s">
        <v>75</v>
      </c>
      <c r="B10" s="506"/>
      <c r="C10" s="507"/>
      <c r="D10" s="247">
        <f>D230</f>
        <v>1728</v>
      </c>
      <c r="E10" s="247">
        <f>E230</f>
        <v>1728</v>
      </c>
      <c r="F10" s="363">
        <f>F230</f>
        <v>0</v>
      </c>
      <c r="G10" s="65">
        <f t="shared" si="0"/>
        <v>0</v>
      </c>
      <c r="O10" s="86"/>
      <c r="P10" s="17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</row>
    <row r="11" spans="1:256" s="31" customFormat="1" ht="12.75">
      <c r="A11" s="505" t="s">
        <v>76</v>
      </c>
      <c r="B11" s="506"/>
      <c r="C11" s="507"/>
      <c r="D11" s="247">
        <f>SUM(D237:D239)+D245</f>
        <v>1056303</v>
      </c>
      <c r="E11" s="247">
        <f>SUM(E237:E239)+E245</f>
        <v>1056330</v>
      </c>
      <c r="F11" s="363">
        <f>SUM(F237:F239)+F245</f>
        <v>156831</v>
      </c>
      <c r="G11" s="65">
        <f t="shared" si="0"/>
        <v>14.846780835534352</v>
      </c>
      <c r="O11" s="86"/>
      <c r="P11" s="17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</row>
    <row r="12" spans="1:256" s="31" customFormat="1" ht="12.75">
      <c r="A12" s="505" t="s">
        <v>77</v>
      </c>
      <c r="B12" s="506"/>
      <c r="C12" s="507"/>
      <c r="D12" s="247">
        <f>D278</f>
        <v>324588</v>
      </c>
      <c r="E12" s="247">
        <f>E278</f>
        <v>324588</v>
      </c>
      <c r="F12" s="363">
        <f>F278</f>
        <v>48494</v>
      </c>
      <c r="G12" s="65">
        <f t="shared" si="0"/>
        <v>14.940170308206094</v>
      </c>
      <c r="O12" s="86"/>
      <c r="P12" s="17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</row>
    <row r="13" spans="1:256" s="31" customFormat="1" ht="12.75">
      <c r="A13" s="505" t="s">
        <v>78</v>
      </c>
      <c r="B13" s="506"/>
      <c r="C13" s="507"/>
      <c r="D13" s="247">
        <f>D296</f>
        <v>15510</v>
      </c>
      <c r="E13" s="247">
        <f>E296</f>
        <v>15510</v>
      </c>
      <c r="F13" s="363">
        <f>F296</f>
        <v>3</v>
      </c>
      <c r="G13" s="65">
        <f t="shared" si="0"/>
        <v>0.01934235976789168</v>
      </c>
      <c r="O13" s="86"/>
      <c r="P13" s="17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s="31" customFormat="1" ht="12.75">
      <c r="A14" s="505" t="s">
        <v>79</v>
      </c>
      <c r="B14" s="506"/>
      <c r="C14" s="507"/>
      <c r="D14" s="247">
        <f>D336</f>
        <v>39190</v>
      </c>
      <c r="E14" s="247">
        <f>E336</f>
        <v>39421</v>
      </c>
      <c r="F14" s="363">
        <f>F336</f>
        <v>2063</v>
      </c>
      <c r="G14" s="65">
        <f t="shared" si="0"/>
        <v>5.2332513127520865</v>
      </c>
      <c r="O14" s="86"/>
      <c r="P14" s="175"/>
      <c r="Q14" s="16"/>
      <c r="R14" s="16"/>
      <c r="S14" s="16"/>
      <c r="T14" s="16"/>
      <c r="U14" s="16"/>
      <c r="V14" s="175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256" s="31" customFormat="1" ht="12.75">
      <c r="A15" s="505" t="s">
        <v>80</v>
      </c>
      <c r="B15" s="506"/>
      <c r="C15" s="507"/>
      <c r="D15" s="247">
        <f>D359</f>
        <v>210786</v>
      </c>
      <c r="E15" s="247">
        <f>E359</f>
        <v>210786</v>
      </c>
      <c r="F15" s="363">
        <f>F359</f>
        <v>16823</v>
      </c>
      <c r="G15" s="65">
        <f t="shared" si="0"/>
        <v>7.981080337403812</v>
      </c>
      <c r="O15" s="86"/>
      <c r="P15" s="175"/>
      <c r="Q15" s="16"/>
      <c r="R15" s="16"/>
      <c r="S15" s="16"/>
      <c r="T15" s="16"/>
      <c r="U15" s="16"/>
      <c r="V15" s="17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  <c r="IV15" s="16"/>
    </row>
    <row r="16" spans="1:256" s="31" customFormat="1" ht="12.75">
      <c r="A16" s="505" t="s">
        <v>81</v>
      </c>
      <c r="B16" s="506"/>
      <c r="C16" s="507"/>
      <c r="D16" s="247">
        <f>D406</f>
        <v>87834</v>
      </c>
      <c r="E16" s="247">
        <f>E406</f>
        <v>92834</v>
      </c>
      <c r="F16" s="363">
        <f>F406</f>
        <v>1954</v>
      </c>
      <c r="G16" s="65">
        <f t="shared" si="0"/>
        <v>2.1048322812762565</v>
      </c>
      <c r="O16" s="86"/>
      <c r="P16" s="17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</row>
    <row r="17" spans="1:256" s="31" customFormat="1" ht="12.75">
      <c r="A17" s="514" t="s">
        <v>150</v>
      </c>
      <c r="B17" s="515"/>
      <c r="C17" s="516"/>
      <c r="D17" s="247">
        <f>D390</f>
        <v>648618</v>
      </c>
      <c r="E17" s="247">
        <f>E390</f>
        <v>649068</v>
      </c>
      <c r="F17" s="363">
        <f>F390</f>
        <v>30668</v>
      </c>
      <c r="G17" s="65">
        <f>F17/E17*100</f>
        <v>4.72492866695015</v>
      </c>
      <c r="O17" s="86"/>
      <c r="P17" s="17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  <c r="IV17" s="16"/>
    </row>
    <row r="18" spans="1:256" s="31" customFormat="1" ht="12.75">
      <c r="A18" s="420" t="s">
        <v>548</v>
      </c>
      <c r="B18" s="421"/>
      <c r="C18" s="422"/>
      <c r="D18" s="247">
        <f>D424</f>
        <v>22950</v>
      </c>
      <c r="E18" s="247">
        <f>E424</f>
        <v>22950</v>
      </c>
      <c r="F18" s="363">
        <f>F424</f>
        <v>2077</v>
      </c>
      <c r="G18" s="65">
        <f>F18/E18*100</f>
        <v>9.050108932461875</v>
      </c>
      <c r="O18" s="86"/>
      <c r="P18" s="17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</row>
    <row r="19" spans="1:256" s="31" customFormat="1" ht="12.75">
      <c r="A19" s="514" t="s">
        <v>549</v>
      </c>
      <c r="B19" s="515"/>
      <c r="C19" s="516"/>
      <c r="D19" s="247">
        <f>D434</f>
        <v>161</v>
      </c>
      <c r="E19" s="247">
        <f>E434</f>
        <v>161</v>
      </c>
      <c r="F19" s="363">
        <f>F434</f>
        <v>0</v>
      </c>
      <c r="G19" s="65">
        <f>F19/E19*100</f>
        <v>0</v>
      </c>
      <c r="O19" s="86"/>
      <c r="P19" s="16"/>
      <c r="Q19" s="175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  <c r="IV19" s="16"/>
    </row>
    <row r="20" spans="1:256" s="31" customFormat="1" ht="12.75">
      <c r="A20" s="327" t="s">
        <v>374</v>
      </c>
      <c r="B20" s="333"/>
      <c r="C20" s="328"/>
      <c r="D20" s="334">
        <f>SUM(D5:D19)</f>
        <v>6652743</v>
      </c>
      <c r="E20" s="334">
        <f>SUM(E5:E19)</f>
        <v>6709232</v>
      </c>
      <c r="F20" s="334">
        <f>SUM(F5:F19)</f>
        <v>941920</v>
      </c>
      <c r="G20" s="126">
        <f t="shared" si="0"/>
        <v>14.03916275365049</v>
      </c>
      <c r="O20" s="86"/>
      <c r="P20" s="16"/>
      <c r="Q20" s="175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</row>
    <row r="21" spans="1:256" s="31" customFormat="1" ht="12.75">
      <c r="A21" s="505" t="s">
        <v>82</v>
      </c>
      <c r="B21" s="506"/>
      <c r="C21" s="507"/>
      <c r="D21" s="247">
        <f>D439+D440+D441</f>
        <v>127748</v>
      </c>
      <c r="E21" s="363">
        <f>E439+E440+E441</f>
        <v>118499</v>
      </c>
      <c r="F21" s="247" t="s">
        <v>316</v>
      </c>
      <c r="G21" s="65" t="s">
        <v>316</v>
      </c>
      <c r="O21" s="86"/>
      <c r="P21" s="17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</row>
    <row r="22" spans="1:256" s="31" customFormat="1" ht="12.75">
      <c r="A22" s="476" t="s">
        <v>300</v>
      </c>
      <c r="B22" s="477"/>
      <c r="C22" s="478"/>
      <c r="D22" s="248">
        <f>D439</f>
        <v>89748</v>
      </c>
      <c r="E22" s="435">
        <f>E439</f>
        <v>81707</v>
      </c>
      <c r="F22" s="248" t="str">
        <f>F439</f>
        <v>*****</v>
      </c>
      <c r="G22" s="65" t="s">
        <v>316</v>
      </c>
      <c r="O22" s="8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</row>
    <row r="23" spans="1:256" s="31" customFormat="1" ht="12.75">
      <c r="A23" s="476" t="s">
        <v>301</v>
      </c>
      <c r="B23" s="477"/>
      <c r="C23" s="478"/>
      <c r="D23" s="248">
        <f aca="true" t="shared" si="1" ref="D23:F24">D440</f>
        <v>30000</v>
      </c>
      <c r="E23" s="435">
        <f>E440</f>
        <v>28792</v>
      </c>
      <c r="F23" s="248" t="str">
        <f t="shared" si="1"/>
        <v>*****</v>
      </c>
      <c r="G23" s="65" t="s">
        <v>316</v>
      </c>
      <c r="O23" s="8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  <c r="IT23" s="16"/>
      <c r="IU23" s="16"/>
      <c r="IV23" s="16"/>
    </row>
    <row r="24" spans="1:256" s="31" customFormat="1" ht="12.75">
      <c r="A24" s="476" t="s">
        <v>302</v>
      </c>
      <c r="B24" s="477"/>
      <c r="C24" s="478"/>
      <c r="D24" s="248">
        <f t="shared" si="1"/>
        <v>8000</v>
      </c>
      <c r="E24" s="435">
        <f>E441</f>
        <v>8000</v>
      </c>
      <c r="F24" s="248" t="str">
        <f t="shared" si="1"/>
        <v>*****</v>
      </c>
      <c r="G24" s="65" t="s">
        <v>316</v>
      </c>
      <c r="O24" s="86"/>
      <c r="P24" s="16"/>
      <c r="Q24" s="16"/>
      <c r="R24" s="175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  <c r="IV24" s="16"/>
    </row>
    <row r="25" spans="1:256" s="31" customFormat="1" ht="12.75">
      <c r="A25" s="517" t="s">
        <v>332</v>
      </c>
      <c r="B25" s="518"/>
      <c r="C25" s="519"/>
      <c r="D25" s="249">
        <v>0</v>
      </c>
      <c r="E25" s="249">
        <v>0</v>
      </c>
      <c r="F25" s="434">
        <f>F447</f>
        <v>566</v>
      </c>
      <c r="G25" s="65" t="s">
        <v>316</v>
      </c>
      <c r="O25" s="8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  <c r="IV25" s="16"/>
    </row>
    <row r="26" spans="1:256" s="31" customFormat="1" ht="12.75">
      <c r="A26" s="479" t="s">
        <v>83</v>
      </c>
      <c r="B26" s="480"/>
      <c r="C26" s="481"/>
      <c r="D26" s="125">
        <f>D20+D21</f>
        <v>6780491</v>
      </c>
      <c r="E26" s="125">
        <f>E20+E21</f>
        <v>6827731</v>
      </c>
      <c r="F26" s="125">
        <f>SUM(F5:F19)+F25</f>
        <v>942486</v>
      </c>
      <c r="G26" s="126">
        <f t="shared" si="0"/>
        <v>13.803795140728303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</row>
    <row r="27" ht="12.75">
      <c r="G27" s="25"/>
    </row>
    <row r="28" ht="12.75">
      <c r="G28" s="25"/>
    </row>
    <row r="29" spans="1:256" s="31" customFormat="1" ht="15.75">
      <c r="A29" s="76" t="s">
        <v>245</v>
      </c>
      <c r="D29" s="86"/>
      <c r="E29" s="86"/>
      <c r="F29" s="8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</row>
    <row r="30" ht="12.75" customHeight="1">
      <c r="A30" s="76"/>
    </row>
    <row r="31" spans="1:2" ht="12.75">
      <c r="A31" s="513" t="s">
        <v>37</v>
      </c>
      <c r="B31" s="513"/>
    </row>
    <row r="32" spans="1:2" ht="12.75">
      <c r="A32" s="77"/>
      <c r="B32" s="23"/>
    </row>
    <row r="33" spans="1:15" ht="25.5">
      <c r="A33" s="7" t="s">
        <v>11</v>
      </c>
      <c r="B33" s="7" t="s">
        <v>12</v>
      </c>
      <c r="C33" s="5" t="s">
        <v>13</v>
      </c>
      <c r="D33" s="54" t="s">
        <v>126</v>
      </c>
      <c r="E33" s="61" t="s">
        <v>127</v>
      </c>
      <c r="F33" s="5" t="s">
        <v>2</v>
      </c>
      <c r="G33" s="53" t="s">
        <v>128</v>
      </c>
      <c r="O33" s="86"/>
    </row>
    <row r="34" spans="1:256" s="31" customFormat="1" ht="12.75">
      <c r="A34" s="149" t="s">
        <v>14</v>
      </c>
      <c r="B34" s="150">
        <v>1036</v>
      </c>
      <c r="C34" s="151" t="s">
        <v>587</v>
      </c>
      <c r="D34" s="346">
        <v>19364</v>
      </c>
      <c r="E34" s="191">
        <v>19364</v>
      </c>
      <c r="F34" s="436">
        <v>0</v>
      </c>
      <c r="G34" s="192">
        <f aca="true" t="shared" si="2" ref="G34:G40">F34/E34*100</f>
        <v>0</v>
      </c>
      <c r="O34" s="86" t="s">
        <v>257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</row>
    <row r="35" spans="1:256" s="31" customFormat="1" ht="12.75">
      <c r="A35" s="149" t="s">
        <v>14</v>
      </c>
      <c r="B35" s="150">
        <v>1037</v>
      </c>
      <c r="C35" s="152" t="s">
        <v>364</v>
      </c>
      <c r="D35" s="346">
        <v>34299</v>
      </c>
      <c r="E35" s="191">
        <v>34299</v>
      </c>
      <c r="F35" s="436">
        <v>0</v>
      </c>
      <c r="G35" s="192">
        <f t="shared" si="2"/>
        <v>0</v>
      </c>
      <c r="O35" s="8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</row>
    <row r="36" spans="1:256" s="31" customFormat="1" ht="12.75">
      <c r="A36" s="149" t="s">
        <v>14</v>
      </c>
      <c r="B36" s="150">
        <v>1019</v>
      </c>
      <c r="C36" s="151" t="s">
        <v>313</v>
      </c>
      <c r="D36" s="347">
        <v>180</v>
      </c>
      <c r="E36" s="191">
        <v>180</v>
      </c>
      <c r="F36" s="436">
        <v>0</v>
      </c>
      <c r="G36" s="192">
        <f t="shared" si="2"/>
        <v>0</v>
      </c>
      <c r="O36" s="8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</row>
    <row r="37" spans="1:256" s="31" customFormat="1" ht="12.75">
      <c r="A37" s="149" t="s">
        <v>14</v>
      </c>
      <c r="B37" s="150">
        <v>1039</v>
      </c>
      <c r="C37" s="152" t="s">
        <v>129</v>
      </c>
      <c r="D37" s="348">
        <v>360</v>
      </c>
      <c r="E37" s="191">
        <v>360</v>
      </c>
      <c r="F37" s="436">
        <v>0</v>
      </c>
      <c r="G37" s="192">
        <f t="shared" si="2"/>
        <v>0</v>
      </c>
      <c r="O37" s="8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</row>
    <row r="38" spans="1:256" s="31" customFormat="1" ht="12.75">
      <c r="A38" s="149" t="s">
        <v>14</v>
      </c>
      <c r="B38" s="150">
        <v>2399</v>
      </c>
      <c r="C38" s="151" t="s">
        <v>15</v>
      </c>
      <c r="D38" s="348">
        <v>200</v>
      </c>
      <c r="E38" s="191">
        <v>200</v>
      </c>
      <c r="F38" s="436">
        <v>5</v>
      </c>
      <c r="G38" s="192">
        <f>F38/E38*100</f>
        <v>2.5</v>
      </c>
      <c r="O38" s="8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  <c r="GQ38" s="16"/>
      <c r="GR38" s="16"/>
      <c r="GS38" s="16"/>
      <c r="GT38" s="16"/>
      <c r="GU38" s="16"/>
      <c r="GV38" s="16"/>
      <c r="GW38" s="16"/>
      <c r="GX38" s="16"/>
      <c r="GY38" s="16"/>
      <c r="GZ38" s="16"/>
      <c r="HA38" s="16"/>
      <c r="HB38" s="16"/>
      <c r="HC38" s="16"/>
      <c r="HD38" s="16"/>
      <c r="HE38" s="16"/>
      <c r="HF38" s="16"/>
      <c r="HG38" s="16"/>
      <c r="HH38" s="16"/>
      <c r="HI38" s="16"/>
      <c r="HJ38" s="16"/>
      <c r="HK38" s="16"/>
      <c r="HL38" s="16"/>
      <c r="HM38" s="16"/>
      <c r="HN38" s="16"/>
      <c r="HO38" s="16"/>
      <c r="HP38" s="16"/>
      <c r="HQ38" s="16"/>
      <c r="HR38" s="16"/>
      <c r="HS38" s="16"/>
      <c r="HT38" s="16"/>
      <c r="HU38" s="16"/>
      <c r="HV38" s="16"/>
      <c r="HW38" s="16"/>
      <c r="HX38" s="16"/>
      <c r="HY38" s="16"/>
      <c r="HZ38" s="16"/>
      <c r="IA38" s="16"/>
      <c r="IB38" s="16"/>
      <c r="IC38" s="16"/>
      <c r="ID38" s="16"/>
      <c r="IE38" s="16"/>
      <c r="IF38" s="16"/>
      <c r="IG38" s="16"/>
      <c r="IH38" s="16"/>
      <c r="II38" s="16"/>
      <c r="IJ38" s="16"/>
      <c r="IK38" s="16"/>
      <c r="IL38" s="16"/>
      <c r="IM38" s="16"/>
      <c r="IN38" s="16"/>
      <c r="IO38" s="16"/>
      <c r="IP38" s="16"/>
      <c r="IQ38" s="16"/>
      <c r="IR38" s="16"/>
      <c r="IS38" s="16"/>
      <c r="IT38" s="16"/>
      <c r="IU38" s="16"/>
      <c r="IV38" s="16"/>
    </row>
    <row r="39" spans="1:256" s="31" customFormat="1" ht="12.75">
      <c r="A39" s="149" t="s">
        <v>14</v>
      </c>
      <c r="B39" s="150">
        <v>3799</v>
      </c>
      <c r="C39" s="151" t="s">
        <v>594</v>
      </c>
      <c r="D39" s="348">
        <v>0</v>
      </c>
      <c r="E39" s="438">
        <v>519</v>
      </c>
      <c r="F39" s="436">
        <v>0</v>
      </c>
      <c r="G39" s="192">
        <f t="shared" si="2"/>
        <v>0</v>
      </c>
      <c r="O39" s="8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  <c r="GQ39" s="16"/>
      <c r="GR39" s="16"/>
      <c r="GS39" s="16"/>
      <c r="GT39" s="16"/>
      <c r="GU39" s="16"/>
      <c r="GV39" s="16"/>
      <c r="GW39" s="16"/>
      <c r="GX39" s="16"/>
      <c r="GY39" s="16"/>
      <c r="GZ39" s="16"/>
      <c r="HA39" s="16"/>
      <c r="HB39" s="16"/>
      <c r="HC39" s="16"/>
      <c r="HD39" s="16"/>
      <c r="HE39" s="16"/>
      <c r="HF39" s="16"/>
      <c r="HG39" s="16"/>
      <c r="HH39" s="16"/>
      <c r="HI39" s="16"/>
      <c r="HJ39" s="16"/>
      <c r="HK39" s="16"/>
      <c r="HL39" s="16"/>
      <c r="HM39" s="16"/>
      <c r="HN39" s="16"/>
      <c r="HO39" s="16"/>
      <c r="HP39" s="16"/>
      <c r="HQ39" s="16"/>
      <c r="HR39" s="16"/>
      <c r="HS39" s="16"/>
      <c r="HT39" s="16"/>
      <c r="HU39" s="16"/>
      <c r="HV39" s="16"/>
      <c r="HW39" s="16"/>
      <c r="HX39" s="16"/>
      <c r="HY39" s="16"/>
      <c r="HZ39" s="16"/>
      <c r="IA39" s="16"/>
      <c r="IB39" s="16"/>
      <c r="IC39" s="16"/>
      <c r="ID39" s="16"/>
      <c r="IE39" s="16"/>
      <c r="IF39" s="16"/>
      <c r="IG39" s="16"/>
      <c r="IH39" s="16"/>
      <c r="II39" s="16"/>
      <c r="IJ39" s="16"/>
      <c r="IK39" s="16"/>
      <c r="IL39" s="16"/>
      <c r="IM39" s="16"/>
      <c r="IN39" s="16"/>
      <c r="IO39" s="16"/>
      <c r="IP39" s="16"/>
      <c r="IQ39" s="16"/>
      <c r="IR39" s="16"/>
      <c r="IS39" s="16"/>
      <c r="IT39" s="16"/>
      <c r="IU39" s="16"/>
      <c r="IV39" s="16"/>
    </row>
    <row r="40" spans="1:256" s="31" customFormat="1" ht="12.75">
      <c r="A40" s="234"/>
      <c r="B40" s="251"/>
      <c r="C40" s="250" t="s">
        <v>317</v>
      </c>
      <c r="D40" s="235">
        <f>SUM(D34:D39)</f>
        <v>54403</v>
      </c>
      <c r="E40" s="236">
        <f>SUM(E34:E39)</f>
        <v>54922</v>
      </c>
      <c r="F40" s="437">
        <f>SUM(F34:F39)</f>
        <v>5</v>
      </c>
      <c r="G40" s="192">
        <f t="shared" si="2"/>
        <v>0.009103819962856415</v>
      </c>
      <c r="O40" s="8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  <c r="IO40" s="16"/>
      <c r="IP40" s="16"/>
      <c r="IQ40" s="16"/>
      <c r="IR40" s="16"/>
      <c r="IS40" s="16"/>
      <c r="IT40" s="16"/>
      <c r="IU40" s="16"/>
      <c r="IV40" s="16"/>
    </row>
    <row r="41" spans="1:256" s="31" customFormat="1" ht="12.75">
      <c r="A41" s="17"/>
      <c r="B41" s="71"/>
      <c r="C41" s="208"/>
      <c r="D41" s="209"/>
      <c r="E41" s="74"/>
      <c r="F41" s="210"/>
      <c r="G41" s="211"/>
      <c r="O41" s="8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  <c r="GQ41" s="16"/>
      <c r="GR41" s="16"/>
      <c r="GS41" s="16"/>
      <c r="GT41" s="16"/>
      <c r="GU41" s="16"/>
      <c r="GV41" s="16"/>
      <c r="GW41" s="16"/>
      <c r="GX41" s="16"/>
      <c r="GY41" s="16"/>
      <c r="GZ41" s="16"/>
      <c r="HA41" s="16"/>
      <c r="HB41" s="16"/>
      <c r="HC41" s="16"/>
      <c r="HD41" s="16"/>
      <c r="HE41" s="16"/>
      <c r="HF41" s="16"/>
      <c r="HG41" s="16"/>
      <c r="HH41" s="16"/>
      <c r="HI41" s="16"/>
      <c r="HJ41" s="16"/>
      <c r="HK41" s="16"/>
      <c r="HL41" s="16"/>
      <c r="HM41" s="16"/>
      <c r="HN41" s="16"/>
      <c r="HO41" s="16"/>
      <c r="HP41" s="16"/>
      <c r="HQ41" s="16"/>
      <c r="HR41" s="16"/>
      <c r="HS41" s="16"/>
      <c r="HT41" s="16"/>
      <c r="HU41" s="16"/>
      <c r="HV41" s="16"/>
      <c r="HW41" s="16"/>
      <c r="HX41" s="16"/>
      <c r="HY41" s="16"/>
      <c r="HZ41" s="16"/>
      <c r="IA41" s="16"/>
      <c r="IB41" s="16"/>
      <c r="IC41" s="16"/>
      <c r="ID41" s="16"/>
      <c r="IE41" s="16"/>
      <c r="IF41" s="16"/>
      <c r="IG41" s="16"/>
      <c r="IH41" s="16"/>
      <c r="II41" s="16"/>
      <c r="IJ41" s="16"/>
      <c r="IK41" s="16"/>
      <c r="IL41" s="16"/>
      <c r="IM41" s="16"/>
      <c r="IN41" s="16"/>
      <c r="IO41" s="16"/>
      <c r="IP41" s="16"/>
      <c r="IQ41" s="16"/>
      <c r="IR41" s="16"/>
      <c r="IS41" s="16"/>
      <c r="IT41" s="16"/>
      <c r="IU41" s="16"/>
      <c r="IV41" s="16"/>
    </row>
    <row r="42" spans="1:256" s="31" customFormat="1" ht="12.75">
      <c r="A42" s="513" t="s">
        <v>277</v>
      </c>
      <c r="B42" s="513"/>
      <c r="C42" s="513"/>
      <c r="D42" s="17"/>
      <c r="E42" s="71"/>
      <c r="F42" s="208"/>
      <c r="G42" s="209"/>
      <c r="H42" s="74"/>
      <c r="I42" s="210"/>
      <c r="J42" s="211"/>
      <c r="R42" s="8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16"/>
      <c r="GU42" s="16"/>
      <c r="GV42" s="16"/>
      <c r="GW42" s="16"/>
      <c r="GX42" s="16"/>
      <c r="GY42" s="16"/>
      <c r="GZ42" s="16"/>
      <c r="HA42" s="16"/>
      <c r="HB42" s="1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6"/>
      <c r="HN42" s="16"/>
      <c r="HO42" s="16"/>
      <c r="HP42" s="16"/>
      <c r="HQ42" s="16"/>
      <c r="HR42" s="16"/>
      <c r="HS42" s="16"/>
      <c r="HT42" s="16"/>
      <c r="HU42" s="16"/>
      <c r="HV42" s="16"/>
      <c r="HW42" s="16"/>
      <c r="HX42" s="16"/>
      <c r="HY42" s="16"/>
      <c r="HZ42" s="16"/>
      <c r="IA42" s="16"/>
      <c r="IB42" s="16"/>
      <c r="IC42" s="16"/>
      <c r="ID42" s="16"/>
      <c r="IE42" s="16"/>
      <c r="IF42" s="16"/>
      <c r="IG42" s="16"/>
      <c r="IH42" s="16"/>
      <c r="II42" s="16"/>
      <c r="IJ42" s="16"/>
      <c r="IK42" s="16"/>
      <c r="IL42" s="16"/>
      <c r="IM42" s="16"/>
      <c r="IN42" s="16"/>
      <c r="IO42" s="16"/>
      <c r="IP42" s="16"/>
      <c r="IQ42" s="16"/>
      <c r="IR42" s="16"/>
      <c r="IS42" s="16"/>
      <c r="IT42" s="16"/>
      <c r="IU42" s="16"/>
      <c r="IV42" s="16"/>
    </row>
    <row r="43" spans="1:256" s="31" customFormat="1" ht="12.75">
      <c r="A43" s="17"/>
      <c r="B43" s="71"/>
      <c r="C43" s="208"/>
      <c r="D43" s="209"/>
      <c r="E43" s="74"/>
      <c r="F43" s="210"/>
      <c r="G43" s="211"/>
      <c r="O43" s="8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16"/>
      <c r="GU43" s="16"/>
      <c r="GV43" s="16"/>
      <c r="GW43" s="16"/>
      <c r="GX43" s="16"/>
      <c r="GY43" s="16"/>
      <c r="GZ43" s="16"/>
      <c r="HA43" s="16"/>
      <c r="HB43" s="1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6"/>
      <c r="HN43" s="16"/>
      <c r="HO43" s="16"/>
      <c r="HP43" s="16"/>
      <c r="HQ43" s="16"/>
      <c r="HR43" s="16"/>
      <c r="HS43" s="16"/>
      <c r="HT43" s="16"/>
      <c r="HU43" s="16"/>
      <c r="HV43" s="16"/>
      <c r="HW43" s="16"/>
      <c r="HX43" s="16"/>
      <c r="HY43" s="16"/>
      <c r="HZ43" s="16"/>
      <c r="IA43" s="16"/>
      <c r="IB43" s="16"/>
      <c r="IC43" s="16"/>
      <c r="ID43" s="16"/>
      <c r="IE43" s="16"/>
      <c r="IF43" s="16"/>
      <c r="IG43" s="16"/>
      <c r="IH43" s="16"/>
      <c r="II43" s="16"/>
      <c r="IJ43" s="16"/>
      <c r="IK43" s="16"/>
      <c r="IL43" s="16"/>
      <c r="IM43" s="16"/>
      <c r="IN43" s="16"/>
      <c r="IO43" s="16"/>
      <c r="IP43" s="16"/>
      <c r="IQ43" s="16"/>
      <c r="IR43" s="16"/>
      <c r="IS43" s="16"/>
      <c r="IT43" s="16"/>
      <c r="IU43" s="16"/>
      <c r="IV43" s="16"/>
    </row>
    <row r="44" spans="1:256" s="31" customFormat="1" ht="27" customHeight="1">
      <c r="A44" s="7" t="s">
        <v>11</v>
      </c>
      <c r="B44" s="7" t="s">
        <v>12</v>
      </c>
      <c r="C44" s="5" t="s">
        <v>13</v>
      </c>
      <c r="D44" s="54" t="s">
        <v>126</v>
      </c>
      <c r="E44" s="61" t="s">
        <v>127</v>
      </c>
      <c r="F44" s="5" t="s">
        <v>2</v>
      </c>
      <c r="G44" s="53" t="s">
        <v>128</v>
      </c>
      <c r="O44" s="8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  <c r="GT44" s="16"/>
      <c r="GU44" s="16"/>
      <c r="GV44" s="16"/>
      <c r="GW44" s="16"/>
      <c r="GX44" s="16"/>
      <c r="GY44" s="16"/>
      <c r="GZ44" s="16"/>
      <c r="HA44" s="16"/>
      <c r="HB44" s="16"/>
      <c r="HC44" s="16"/>
      <c r="HD44" s="16"/>
      <c r="HE44" s="16"/>
      <c r="HF44" s="16"/>
      <c r="HG44" s="16"/>
      <c r="HH44" s="16"/>
      <c r="HI44" s="16"/>
      <c r="HJ44" s="16"/>
      <c r="HK44" s="16"/>
      <c r="HL44" s="16"/>
      <c r="HM44" s="16"/>
      <c r="HN44" s="16"/>
      <c r="HO44" s="16"/>
      <c r="HP44" s="16"/>
      <c r="HQ44" s="16"/>
      <c r="HR44" s="16"/>
      <c r="HS44" s="16"/>
      <c r="HT44" s="16"/>
      <c r="HU44" s="16"/>
      <c r="HV44" s="16"/>
      <c r="HW44" s="16"/>
      <c r="HX44" s="16"/>
      <c r="HY44" s="16"/>
      <c r="HZ44" s="16"/>
      <c r="IA44" s="16"/>
      <c r="IB44" s="16"/>
      <c r="IC44" s="16"/>
      <c r="ID44" s="16"/>
      <c r="IE44" s="16"/>
      <c r="IF44" s="16"/>
      <c r="IG44" s="16"/>
      <c r="IH44" s="16"/>
      <c r="II44" s="16"/>
      <c r="IJ44" s="16"/>
      <c r="IK44" s="16"/>
      <c r="IL44" s="16"/>
      <c r="IM44" s="16"/>
      <c r="IN44" s="16"/>
      <c r="IO44" s="16"/>
      <c r="IP44" s="16"/>
      <c r="IQ44" s="16"/>
      <c r="IR44" s="16"/>
      <c r="IS44" s="16"/>
      <c r="IT44" s="16"/>
      <c r="IU44" s="16"/>
      <c r="IV44" s="16"/>
    </row>
    <row r="45" spans="1:256" s="223" customFormat="1" ht="12.75">
      <c r="A45" s="154">
        <v>20</v>
      </c>
      <c r="B45" s="154">
        <v>2321</v>
      </c>
      <c r="C45" s="155" t="s">
        <v>312</v>
      </c>
      <c r="D45" s="349">
        <v>46700</v>
      </c>
      <c r="E45" s="457">
        <v>50700</v>
      </c>
      <c r="F45" s="438">
        <v>0</v>
      </c>
      <c r="G45" s="192">
        <f>F45/E45*100</f>
        <v>0</v>
      </c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4"/>
      <c r="DE45" s="224"/>
      <c r="DF45" s="224"/>
      <c r="DG45" s="224"/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24"/>
      <c r="DS45" s="224"/>
      <c r="DT45" s="224"/>
      <c r="DU45" s="224"/>
      <c r="DV45" s="224"/>
      <c r="DW45" s="224"/>
      <c r="DX45" s="224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4"/>
      <c r="EK45" s="224"/>
      <c r="EL45" s="224"/>
      <c r="EM45" s="224"/>
      <c r="EN45" s="224"/>
      <c r="EO45" s="224"/>
      <c r="EP45" s="224"/>
      <c r="EQ45" s="224"/>
      <c r="ER45" s="224"/>
      <c r="ES45" s="224"/>
      <c r="ET45" s="224"/>
      <c r="EU45" s="224"/>
      <c r="EV45" s="224"/>
      <c r="EW45" s="224"/>
      <c r="EX45" s="224"/>
      <c r="EY45" s="224"/>
      <c r="EZ45" s="224"/>
      <c r="FA45" s="224"/>
      <c r="FB45" s="224"/>
      <c r="FC45" s="224"/>
      <c r="FD45" s="224"/>
      <c r="FE45" s="224"/>
      <c r="FF45" s="224"/>
      <c r="FG45" s="224"/>
      <c r="FH45" s="224"/>
      <c r="FI45" s="224"/>
      <c r="FJ45" s="224"/>
      <c r="FK45" s="224"/>
      <c r="FL45" s="224"/>
      <c r="FM45" s="224"/>
      <c r="FN45" s="224"/>
      <c r="FO45" s="224"/>
      <c r="FP45" s="224"/>
      <c r="FQ45" s="224"/>
      <c r="FR45" s="224"/>
      <c r="FS45" s="224"/>
      <c r="FT45" s="224"/>
      <c r="FU45" s="224"/>
      <c r="FV45" s="224"/>
      <c r="FW45" s="224"/>
      <c r="FX45" s="224"/>
      <c r="FY45" s="224"/>
      <c r="FZ45" s="224"/>
      <c r="GA45" s="224"/>
      <c r="GB45" s="224"/>
      <c r="GC45" s="224"/>
      <c r="GD45" s="224"/>
      <c r="GE45" s="224"/>
      <c r="GF45" s="224"/>
      <c r="GG45" s="224"/>
      <c r="GH45" s="224"/>
      <c r="GI45" s="224"/>
      <c r="GJ45" s="224"/>
      <c r="GK45" s="224"/>
      <c r="GL45" s="224"/>
      <c r="GM45" s="224"/>
      <c r="GN45" s="224"/>
      <c r="GO45" s="224"/>
      <c r="GP45" s="224"/>
      <c r="GQ45" s="224"/>
      <c r="GR45" s="224"/>
      <c r="GS45" s="224"/>
      <c r="GT45" s="224"/>
      <c r="GU45" s="224"/>
      <c r="GV45" s="224"/>
      <c r="GW45" s="224"/>
      <c r="GX45" s="224"/>
      <c r="GY45" s="224"/>
      <c r="GZ45" s="224"/>
      <c r="HA45" s="224"/>
      <c r="HB45" s="224"/>
      <c r="HC45" s="224"/>
      <c r="HD45" s="224"/>
      <c r="HE45" s="224"/>
      <c r="HF45" s="224"/>
      <c r="HG45" s="224"/>
      <c r="HH45" s="224"/>
      <c r="HI45" s="224"/>
      <c r="HJ45" s="224"/>
      <c r="HK45" s="224"/>
      <c r="HL45" s="224"/>
      <c r="HM45" s="224"/>
      <c r="HN45" s="224"/>
      <c r="HO45" s="224"/>
      <c r="HP45" s="224"/>
      <c r="HQ45" s="224"/>
      <c r="HR45" s="224"/>
      <c r="HS45" s="224"/>
      <c r="HT45" s="224"/>
      <c r="HU45" s="224"/>
      <c r="HV45" s="224"/>
      <c r="HW45" s="224"/>
      <c r="HX45" s="224"/>
      <c r="HY45" s="224"/>
      <c r="HZ45" s="224"/>
      <c r="IA45" s="224"/>
      <c r="IB45" s="224"/>
      <c r="IC45" s="224"/>
      <c r="ID45" s="224"/>
      <c r="IE45" s="224"/>
      <c r="IF45" s="224"/>
      <c r="IG45" s="224"/>
      <c r="IH45" s="224"/>
      <c r="II45" s="224"/>
      <c r="IJ45" s="224"/>
      <c r="IK45" s="224"/>
      <c r="IL45" s="224"/>
      <c r="IM45" s="224"/>
      <c r="IN45" s="224"/>
      <c r="IO45" s="224"/>
      <c r="IP45" s="224"/>
      <c r="IQ45" s="224"/>
      <c r="IR45" s="224"/>
      <c r="IS45" s="224"/>
      <c r="IT45" s="224"/>
      <c r="IU45" s="224"/>
      <c r="IV45" s="224"/>
    </row>
    <row r="46" spans="1:256" s="31" customFormat="1" ht="12.75">
      <c r="A46" s="149" t="s">
        <v>14</v>
      </c>
      <c r="B46" s="150">
        <v>2399</v>
      </c>
      <c r="C46" s="151" t="s">
        <v>15</v>
      </c>
      <c r="D46" s="346">
        <v>10000</v>
      </c>
      <c r="E46" s="191">
        <v>10000</v>
      </c>
      <c r="F46" s="438">
        <v>0</v>
      </c>
      <c r="G46" s="192">
        <f>F46/E46*100</f>
        <v>0</v>
      </c>
      <c r="O46" s="8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  <c r="GT46" s="16"/>
      <c r="GU46" s="16"/>
      <c r="GV46" s="16"/>
      <c r="GW46" s="16"/>
      <c r="GX46" s="16"/>
      <c r="GY46" s="16"/>
      <c r="GZ46" s="16"/>
      <c r="HA46" s="16"/>
      <c r="HB46" s="16"/>
      <c r="HC46" s="16"/>
      <c r="HD46" s="16"/>
      <c r="HE46" s="16"/>
      <c r="HF46" s="16"/>
      <c r="HG46" s="16"/>
      <c r="HH46" s="16"/>
      <c r="HI46" s="16"/>
      <c r="HJ46" s="16"/>
      <c r="HK46" s="16"/>
      <c r="HL46" s="16"/>
      <c r="HM46" s="16"/>
      <c r="HN46" s="16"/>
      <c r="HO46" s="16"/>
      <c r="HP46" s="16"/>
      <c r="HQ46" s="16"/>
      <c r="HR46" s="16"/>
      <c r="HS46" s="16"/>
      <c r="HT46" s="16"/>
      <c r="HU46" s="16"/>
      <c r="HV46" s="16"/>
      <c r="HW46" s="16"/>
      <c r="HX46" s="16"/>
      <c r="HY46" s="16"/>
      <c r="HZ46" s="16"/>
      <c r="IA46" s="16"/>
      <c r="IB46" s="16"/>
      <c r="IC46" s="16"/>
      <c r="ID46" s="16"/>
      <c r="IE46" s="16"/>
      <c r="IF46" s="16"/>
      <c r="IG46" s="16"/>
      <c r="IH46" s="16"/>
      <c r="II46" s="16"/>
      <c r="IJ46" s="16"/>
      <c r="IK46" s="16"/>
      <c r="IL46" s="16"/>
      <c r="IM46" s="16"/>
      <c r="IN46" s="16"/>
      <c r="IO46" s="16"/>
      <c r="IP46" s="16"/>
      <c r="IQ46" s="16"/>
      <c r="IR46" s="16"/>
      <c r="IS46" s="16"/>
      <c r="IT46" s="16"/>
      <c r="IU46" s="16"/>
      <c r="IV46" s="16"/>
    </row>
    <row r="47" spans="1:256" s="31" customFormat="1" ht="12.75">
      <c r="A47" s="234"/>
      <c r="B47" s="251"/>
      <c r="C47" s="250" t="s">
        <v>318</v>
      </c>
      <c r="D47" s="235">
        <f>SUM(D45:D46)</f>
        <v>56700</v>
      </c>
      <c r="E47" s="236">
        <f>SUM(E45:E46)</f>
        <v>60700</v>
      </c>
      <c r="F47" s="437">
        <f>SUM(F45:F46)</f>
        <v>0</v>
      </c>
      <c r="G47" s="192">
        <f>F47/E47*100</f>
        <v>0</v>
      </c>
      <c r="O47" s="8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  <c r="FZ47" s="16"/>
      <c r="GA47" s="16"/>
      <c r="GB47" s="16"/>
      <c r="GC47" s="16"/>
      <c r="GD47" s="16"/>
      <c r="GE47" s="16"/>
      <c r="GF47" s="16"/>
      <c r="GG47" s="16"/>
      <c r="GH47" s="16"/>
      <c r="GI47" s="16"/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16"/>
      <c r="GU47" s="16"/>
      <c r="GV47" s="16"/>
      <c r="GW47" s="16"/>
      <c r="GX47" s="16"/>
      <c r="GY47" s="16"/>
      <c r="GZ47" s="16"/>
      <c r="HA47" s="16"/>
      <c r="HB47" s="1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6"/>
      <c r="HN47" s="16"/>
      <c r="HO47" s="16"/>
      <c r="HP47" s="16"/>
      <c r="HQ47" s="16"/>
      <c r="HR47" s="16"/>
      <c r="HS47" s="16"/>
      <c r="HT47" s="16"/>
      <c r="HU47" s="16"/>
      <c r="HV47" s="16"/>
      <c r="HW47" s="16"/>
      <c r="HX47" s="16"/>
      <c r="HY47" s="16"/>
      <c r="HZ47" s="16"/>
      <c r="IA47" s="16"/>
      <c r="IB47" s="16"/>
      <c r="IC47" s="16"/>
      <c r="ID47" s="16"/>
      <c r="IE47" s="16"/>
      <c r="IF47" s="16"/>
      <c r="IG47" s="16"/>
      <c r="IH47" s="16"/>
      <c r="II47" s="16"/>
      <c r="IJ47" s="16"/>
      <c r="IK47" s="16"/>
      <c r="IL47" s="16"/>
      <c r="IM47" s="16"/>
      <c r="IN47" s="16"/>
      <c r="IO47" s="16"/>
      <c r="IP47" s="16"/>
      <c r="IQ47" s="16"/>
      <c r="IR47" s="16"/>
      <c r="IS47" s="16"/>
      <c r="IT47" s="16"/>
      <c r="IU47" s="16"/>
      <c r="IV47" s="16"/>
    </row>
    <row r="48" spans="1:256" s="31" customFormat="1" ht="12.75">
      <c r="A48" s="17"/>
      <c r="B48" s="71"/>
      <c r="C48" s="238"/>
      <c r="D48" s="239"/>
      <c r="E48" s="240"/>
      <c r="F48" s="241"/>
      <c r="G48" s="242"/>
      <c r="O48" s="8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16"/>
      <c r="GU48" s="16"/>
      <c r="GV48" s="16"/>
      <c r="GW48" s="16"/>
      <c r="GX48" s="16"/>
      <c r="GY48" s="16"/>
      <c r="GZ48" s="16"/>
      <c r="HA48" s="16"/>
      <c r="HB48" s="1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6"/>
      <c r="HN48" s="16"/>
      <c r="HO48" s="16"/>
      <c r="HP48" s="16"/>
      <c r="HQ48" s="16"/>
      <c r="HR48" s="16"/>
      <c r="HS48" s="16"/>
      <c r="HT48" s="16"/>
      <c r="HU48" s="16"/>
      <c r="HV48" s="16"/>
      <c r="HW48" s="16"/>
      <c r="HX48" s="16"/>
      <c r="HY48" s="16"/>
      <c r="HZ48" s="16"/>
      <c r="IA48" s="16"/>
      <c r="IB48" s="16"/>
      <c r="IC48" s="16"/>
      <c r="ID48" s="16"/>
      <c r="IE48" s="16"/>
      <c r="IF48" s="16"/>
      <c r="IG48" s="16"/>
      <c r="IH48" s="16"/>
      <c r="II48" s="16"/>
      <c r="IJ48" s="16"/>
      <c r="IK48" s="16"/>
      <c r="IL48" s="16"/>
      <c r="IM48" s="16"/>
      <c r="IN48" s="16"/>
      <c r="IO48" s="16"/>
      <c r="IP48" s="16"/>
      <c r="IQ48" s="16"/>
      <c r="IR48" s="16"/>
      <c r="IS48" s="16"/>
      <c r="IT48" s="16"/>
      <c r="IU48" s="16"/>
      <c r="IV48" s="16"/>
    </row>
    <row r="49" spans="1:256" s="31" customFormat="1" ht="12.75">
      <c r="A49" s="243"/>
      <c r="B49" s="253"/>
      <c r="C49" s="252" t="s">
        <v>319</v>
      </c>
      <c r="D49" s="244">
        <f>D40+D47</f>
        <v>111103</v>
      </c>
      <c r="E49" s="245">
        <f>E40+E47</f>
        <v>115622</v>
      </c>
      <c r="F49" s="246">
        <f>F40+F47</f>
        <v>5</v>
      </c>
      <c r="G49" s="332">
        <f>F49/E49*100</f>
        <v>0.0043244365259206725</v>
      </c>
      <c r="O49" s="8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  <c r="IJ49" s="16"/>
      <c r="IK49" s="16"/>
      <c r="IL49" s="16"/>
      <c r="IM49" s="16"/>
      <c r="IN49" s="16"/>
      <c r="IO49" s="16"/>
      <c r="IP49" s="16"/>
      <c r="IQ49" s="16"/>
      <c r="IR49" s="16"/>
      <c r="IS49" s="16"/>
      <c r="IT49" s="16"/>
      <c r="IU49" s="16"/>
      <c r="IV49" s="16"/>
    </row>
    <row r="50" spans="1:256" s="31" customFormat="1" ht="12.75">
      <c r="A50" s="17"/>
      <c r="B50" s="71"/>
      <c r="C50" s="238"/>
      <c r="D50" s="239"/>
      <c r="E50" s="240"/>
      <c r="F50" s="241"/>
      <c r="G50" s="242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  <c r="HV50" s="86"/>
      <c r="HW50" s="86"/>
      <c r="HX50" s="86"/>
      <c r="HY50" s="86"/>
      <c r="HZ50" s="86"/>
      <c r="IA50" s="86"/>
      <c r="IB50" s="86"/>
      <c r="IC50" s="86"/>
      <c r="ID50" s="86"/>
      <c r="IE50" s="86"/>
      <c r="IF50" s="86"/>
      <c r="IG50" s="86"/>
      <c r="IH50" s="86"/>
      <c r="II50" s="86"/>
      <c r="IJ50" s="86"/>
      <c r="IK50" s="86"/>
      <c r="IL50" s="86"/>
      <c r="IM50" s="86"/>
      <c r="IN50" s="86"/>
      <c r="IO50" s="86"/>
      <c r="IP50" s="86"/>
      <c r="IQ50" s="86"/>
      <c r="IR50" s="86"/>
      <c r="IS50" s="86"/>
      <c r="IT50" s="86"/>
      <c r="IU50" s="86"/>
      <c r="IV50" s="86"/>
    </row>
    <row r="51" spans="1:7" ht="15.75">
      <c r="A51" s="76" t="s">
        <v>16</v>
      </c>
      <c r="B51" s="31"/>
      <c r="C51" s="31"/>
      <c r="D51" s="86"/>
      <c r="E51" s="86"/>
      <c r="F51" s="86"/>
      <c r="G51" s="31"/>
    </row>
    <row r="52" spans="1:256" s="135" customFormat="1" ht="15.75">
      <c r="A52" s="76"/>
      <c r="B52" s="31"/>
      <c r="C52" s="31"/>
      <c r="D52" s="86"/>
      <c r="E52" s="86"/>
      <c r="F52" s="86"/>
      <c r="G52" s="31"/>
      <c r="H52" s="31"/>
      <c r="I52" s="31"/>
      <c r="J52" s="31"/>
      <c r="K52" s="31"/>
      <c r="L52" s="31"/>
      <c r="M52" s="31"/>
      <c r="N52" s="31"/>
      <c r="O52" s="86" t="s">
        <v>253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135" customFormat="1" ht="12.75">
      <c r="A53" s="521" t="s">
        <v>37</v>
      </c>
      <c r="B53" s="521"/>
      <c r="C53" s="31"/>
      <c r="D53" s="86"/>
      <c r="E53" s="86"/>
      <c r="F53" s="86"/>
      <c r="G53" s="31"/>
      <c r="H53" s="31"/>
      <c r="I53" s="31"/>
      <c r="J53" s="31"/>
      <c r="K53" s="31"/>
      <c r="L53" s="31"/>
      <c r="M53" s="31"/>
      <c r="N53" s="31"/>
      <c r="O53" s="8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256" s="135" customFormat="1" ht="12.75">
      <c r="A54" s="78"/>
      <c r="B54" s="78"/>
      <c r="C54" s="31"/>
      <c r="D54" s="86"/>
      <c r="E54" s="86"/>
      <c r="F54" s="86"/>
      <c r="G54" s="31"/>
      <c r="H54" s="31"/>
      <c r="I54" s="31"/>
      <c r="J54" s="31"/>
      <c r="K54" s="31"/>
      <c r="L54" s="31"/>
      <c r="M54" s="31"/>
      <c r="N54" s="31"/>
      <c r="O54" s="8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  <c r="FZ54" s="16"/>
      <c r="GA54" s="16"/>
      <c r="GB54" s="16"/>
      <c r="GC54" s="16"/>
      <c r="GD54" s="16"/>
      <c r="GE54" s="16"/>
      <c r="GF54" s="16"/>
      <c r="GG54" s="16"/>
      <c r="GH54" s="16"/>
      <c r="GI54" s="16"/>
      <c r="GJ54" s="16"/>
      <c r="GK54" s="16"/>
      <c r="GL54" s="16"/>
      <c r="GM54" s="16"/>
      <c r="GN54" s="16"/>
      <c r="GO54" s="16"/>
      <c r="GP54" s="16"/>
      <c r="GQ54" s="16"/>
      <c r="GR54" s="16"/>
      <c r="GS54" s="16"/>
      <c r="GT54" s="16"/>
      <c r="GU54" s="16"/>
      <c r="GV54" s="16"/>
      <c r="GW54" s="16"/>
      <c r="GX54" s="16"/>
      <c r="GY54" s="16"/>
      <c r="GZ54" s="16"/>
      <c r="HA54" s="16"/>
      <c r="HB54" s="16"/>
      <c r="HC54" s="16"/>
      <c r="HD54" s="16"/>
      <c r="HE54" s="16"/>
      <c r="HF54" s="16"/>
      <c r="HG54" s="16"/>
      <c r="HH54" s="16"/>
      <c r="HI54" s="16"/>
      <c r="HJ54" s="16"/>
      <c r="HK54" s="16"/>
      <c r="HL54" s="16"/>
      <c r="HM54" s="16"/>
      <c r="HN54" s="16"/>
      <c r="HO54" s="16"/>
      <c r="HP54" s="16"/>
      <c r="HQ54" s="16"/>
      <c r="HR54" s="16"/>
      <c r="HS54" s="16"/>
      <c r="HT54" s="16"/>
      <c r="HU54" s="16"/>
      <c r="HV54" s="16"/>
      <c r="HW54" s="16"/>
      <c r="HX54" s="16"/>
      <c r="HY54" s="16"/>
      <c r="HZ54" s="16"/>
      <c r="IA54" s="16"/>
      <c r="IB54" s="16"/>
      <c r="IC54" s="16"/>
      <c r="ID54" s="16"/>
      <c r="IE54" s="16"/>
      <c r="IF54" s="16"/>
      <c r="IG54" s="16"/>
      <c r="IH54" s="16"/>
      <c r="II54" s="16"/>
      <c r="IJ54" s="16"/>
      <c r="IK54" s="16"/>
      <c r="IL54" s="16"/>
      <c r="IM54" s="16"/>
      <c r="IN54" s="16"/>
      <c r="IO54" s="16"/>
      <c r="IP54" s="16"/>
      <c r="IQ54" s="16"/>
      <c r="IR54" s="16"/>
      <c r="IS54" s="16"/>
      <c r="IT54" s="16"/>
      <c r="IU54" s="16"/>
      <c r="IV54" s="16"/>
    </row>
    <row r="55" spans="1:256" s="135" customFormat="1" ht="12.75">
      <c r="A55" s="141" t="s">
        <v>124</v>
      </c>
      <c r="B55" s="31"/>
      <c r="C55" s="31"/>
      <c r="D55" s="86"/>
      <c r="E55" s="86"/>
      <c r="F55" s="86"/>
      <c r="G55" s="31"/>
      <c r="H55" s="31"/>
      <c r="I55" s="31"/>
      <c r="J55" s="31"/>
      <c r="K55" s="31"/>
      <c r="L55" s="31"/>
      <c r="M55" s="31"/>
      <c r="N55" s="31"/>
      <c r="O55" s="8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  <c r="FZ55" s="16"/>
      <c r="GA55" s="16"/>
      <c r="GB55" s="16"/>
      <c r="GC55" s="16"/>
      <c r="GD55" s="16"/>
      <c r="GE55" s="16"/>
      <c r="GF55" s="16"/>
      <c r="GG55" s="16"/>
      <c r="GH55" s="16"/>
      <c r="GI55" s="16"/>
      <c r="GJ55" s="16"/>
      <c r="GK55" s="16"/>
      <c r="GL55" s="16"/>
      <c r="GM55" s="16"/>
      <c r="GN55" s="16"/>
      <c r="GO55" s="16"/>
      <c r="GP55" s="16"/>
      <c r="GQ55" s="16"/>
      <c r="GR55" s="16"/>
      <c r="GS55" s="16"/>
      <c r="GT55" s="16"/>
      <c r="GU55" s="16"/>
      <c r="GV55" s="16"/>
      <c r="GW55" s="16"/>
      <c r="GX55" s="16"/>
      <c r="GY55" s="16"/>
      <c r="GZ55" s="16"/>
      <c r="HA55" s="16"/>
      <c r="HB55" s="16"/>
      <c r="HC55" s="16"/>
      <c r="HD55" s="16"/>
      <c r="HE55" s="16"/>
      <c r="HF55" s="16"/>
      <c r="HG55" s="16"/>
      <c r="HH55" s="16"/>
      <c r="HI55" s="16"/>
      <c r="HJ55" s="16"/>
      <c r="HK55" s="16"/>
      <c r="HL55" s="16"/>
      <c r="HM55" s="16"/>
      <c r="HN55" s="16"/>
      <c r="HO55" s="16"/>
      <c r="HP55" s="16"/>
      <c r="HQ55" s="16"/>
      <c r="HR55" s="16"/>
      <c r="HS55" s="16"/>
      <c r="HT55" s="16"/>
      <c r="HU55" s="16"/>
      <c r="HV55" s="16"/>
      <c r="HW55" s="16"/>
      <c r="HX55" s="16"/>
      <c r="HY55" s="16"/>
      <c r="HZ55" s="16"/>
      <c r="IA55" s="16"/>
      <c r="IB55" s="16"/>
      <c r="IC55" s="16"/>
      <c r="ID55" s="16"/>
      <c r="IE55" s="16"/>
      <c r="IF55" s="16"/>
      <c r="IG55" s="16"/>
      <c r="IH55" s="16"/>
      <c r="II55" s="16"/>
      <c r="IJ55" s="16"/>
      <c r="IK55" s="16"/>
      <c r="IL55" s="16"/>
      <c r="IM55" s="16"/>
      <c r="IN55" s="16"/>
      <c r="IO55" s="16"/>
      <c r="IP55" s="16"/>
      <c r="IQ55" s="16"/>
      <c r="IR55" s="16"/>
      <c r="IS55" s="16"/>
      <c r="IT55" s="16"/>
      <c r="IU55" s="16"/>
      <c r="IV55" s="16"/>
    </row>
    <row r="56" spans="1:256" s="135" customFormat="1" ht="25.5">
      <c r="A56" s="7" t="s">
        <v>11</v>
      </c>
      <c r="B56" s="7" t="s">
        <v>12</v>
      </c>
      <c r="C56" s="5" t="s">
        <v>13</v>
      </c>
      <c r="D56" s="54" t="s">
        <v>126</v>
      </c>
      <c r="E56" s="61" t="s">
        <v>127</v>
      </c>
      <c r="F56" s="5" t="s">
        <v>2</v>
      </c>
      <c r="G56" s="53" t="s">
        <v>128</v>
      </c>
      <c r="H56" s="31"/>
      <c r="I56" s="31"/>
      <c r="J56" s="31"/>
      <c r="K56" s="31"/>
      <c r="L56" s="31"/>
      <c r="M56" s="31"/>
      <c r="N56" s="31"/>
      <c r="O56" s="8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  <c r="FZ56" s="16"/>
      <c r="GA56" s="16"/>
      <c r="GB56" s="16"/>
      <c r="GC56" s="16"/>
      <c r="GD56" s="16"/>
      <c r="GE56" s="16"/>
      <c r="GF56" s="16"/>
      <c r="GG56" s="16"/>
      <c r="GH56" s="16"/>
      <c r="GI56" s="16"/>
      <c r="GJ56" s="16"/>
      <c r="GK56" s="16"/>
      <c r="GL56" s="16"/>
      <c r="GM56" s="16"/>
      <c r="GN56" s="16"/>
      <c r="GO56" s="16"/>
      <c r="GP56" s="16"/>
      <c r="GQ56" s="16"/>
      <c r="GR56" s="16"/>
      <c r="GS56" s="16"/>
      <c r="GT56" s="16"/>
      <c r="GU56" s="16"/>
      <c r="GV56" s="16"/>
      <c r="GW56" s="16"/>
      <c r="GX56" s="16"/>
      <c r="GY56" s="16"/>
      <c r="GZ56" s="16"/>
      <c r="HA56" s="16"/>
      <c r="HB56" s="16"/>
      <c r="HC56" s="16"/>
      <c r="HD56" s="16"/>
      <c r="HE56" s="16"/>
      <c r="HF56" s="16"/>
      <c r="HG56" s="16"/>
      <c r="HH56" s="16"/>
      <c r="HI56" s="16"/>
      <c r="HJ56" s="16"/>
      <c r="HK56" s="16"/>
      <c r="HL56" s="16"/>
      <c r="HM56" s="16"/>
      <c r="HN56" s="16"/>
      <c r="HO56" s="16"/>
      <c r="HP56" s="16"/>
      <c r="HQ56" s="16"/>
      <c r="HR56" s="16"/>
      <c r="HS56" s="16"/>
      <c r="HT56" s="16"/>
      <c r="HU56" s="16"/>
      <c r="HV56" s="16"/>
      <c r="HW56" s="16"/>
      <c r="HX56" s="16"/>
      <c r="HY56" s="16"/>
      <c r="HZ56" s="16"/>
      <c r="IA56" s="16"/>
      <c r="IB56" s="16"/>
      <c r="IC56" s="16"/>
      <c r="ID56" s="16"/>
      <c r="IE56" s="16"/>
      <c r="IF56" s="16"/>
      <c r="IG56" s="16"/>
      <c r="IH56" s="16"/>
      <c r="II56" s="16"/>
      <c r="IJ56" s="16"/>
      <c r="IK56" s="16"/>
      <c r="IL56" s="16"/>
      <c r="IM56" s="16"/>
      <c r="IN56" s="16"/>
      <c r="IO56" s="16"/>
      <c r="IP56" s="16"/>
      <c r="IQ56" s="16"/>
      <c r="IR56" s="16"/>
      <c r="IS56" s="16"/>
      <c r="IT56" s="16"/>
      <c r="IU56" s="16"/>
      <c r="IV56" s="16"/>
    </row>
    <row r="57" spans="1:256" s="135" customFormat="1" ht="12.75">
      <c r="A57" s="489" t="s">
        <v>17</v>
      </c>
      <c r="B57" s="46">
        <v>3114</v>
      </c>
      <c r="C57" s="36" t="s">
        <v>19</v>
      </c>
      <c r="D57" s="191">
        <v>11067</v>
      </c>
      <c r="E57" s="191">
        <v>11067</v>
      </c>
      <c r="F57" s="436">
        <v>1847</v>
      </c>
      <c r="G57" s="192">
        <f aca="true" t="shared" si="3" ref="G57:G69">F57/E57*100</f>
        <v>16.689256347700372</v>
      </c>
      <c r="H57" s="31"/>
      <c r="I57" s="31"/>
      <c r="J57" s="31"/>
      <c r="K57" s="31"/>
      <c r="L57" s="31"/>
      <c r="M57" s="31"/>
      <c r="N57" s="31"/>
      <c r="O57" s="8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  <c r="IV57" s="16"/>
    </row>
    <row r="58" spans="1:256" s="135" customFormat="1" ht="12.75">
      <c r="A58" s="490"/>
      <c r="B58" s="46">
        <v>3116</v>
      </c>
      <c r="C58" s="36" t="s">
        <v>20</v>
      </c>
      <c r="D58" s="193">
        <v>3199</v>
      </c>
      <c r="E58" s="193">
        <v>3199</v>
      </c>
      <c r="F58" s="436">
        <v>533</v>
      </c>
      <c r="G58" s="192">
        <f t="shared" si="3"/>
        <v>16.66145670522038</v>
      </c>
      <c r="H58" s="31"/>
      <c r="I58" s="31"/>
      <c r="J58" s="31"/>
      <c r="K58" s="31"/>
      <c r="L58" s="31"/>
      <c r="M58" s="31"/>
      <c r="N58" s="31"/>
      <c r="O58" s="8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256" s="135" customFormat="1" ht="12.75">
      <c r="A59" s="490"/>
      <c r="B59" s="46">
        <v>3121</v>
      </c>
      <c r="C59" s="36" t="s">
        <v>21</v>
      </c>
      <c r="D59" s="193">
        <v>47201</v>
      </c>
      <c r="E59" s="193">
        <v>47201</v>
      </c>
      <c r="F59" s="436">
        <v>7868</v>
      </c>
      <c r="G59" s="192">
        <f t="shared" si="3"/>
        <v>16.66913836571259</v>
      </c>
      <c r="H59" s="31"/>
      <c r="I59" s="31"/>
      <c r="J59" s="31"/>
      <c r="K59" s="31"/>
      <c r="L59" s="31"/>
      <c r="M59" s="31"/>
      <c r="N59" s="31"/>
      <c r="O59" s="8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  <c r="FZ59" s="16"/>
      <c r="GA59" s="16"/>
      <c r="GB59" s="16"/>
      <c r="GC59" s="16"/>
      <c r="GD59" s="16"/>
      <c r="GE59" s="16"/>
      <c r="GF59" s="16"/>
      <c r="GG59" s="16"/>
      <c r="GH59" s="16"/>
      <c r="GI59" s="16"/>
      <c r="GJ59" s="16"/>
      <c r="GK59" s="16"/>
      <c r="GL59" s="16"/>
      <c r="GM59" s="16"/>
      <c r="GN59" s="16"/>
      <c r="GO59" s="16"/>
      <c r="GP59" s="16"/>
      <c r="GQ59" s="16"/>
      <c r="GR59" s="16"/>
      <c r="GS59" s="16"/>
      <c r="GT59" s="16"/>
      <c r="GU59" s="16"/>
      <c r="GV59" s="16"/>
      <c r="GW59" s="16"/>
      <c r="GX59" s="16"/>
      <c r="GY59" s="16"/>
      <c r="GZ59" s="16"/>
      <c r="HA59" s="16"/>
      <c r="HB59" s="16"/>
      <c r="HC59" s="16"/>
      <c r="HD59" s="16"/>
      <c r="HE59" s="16"/>
      <c r="HF59" s="16"/>
      <c r="HG59" s="16"/>
      <c r="HH59" s="16"/>
      <c r="HI59" s="16"/>
      <c r="HJ59" s="16"/>
      <c r="HK59" s="16"/>
      <c r="HL59" s="16"/>
      <c r="HM59" s="16"/>
      <c r="HN59" s="16"/>
      <c r="HO59" s="16"/>
      <c r="HP59" s="16"/>
      <c r="HQ59" s="16"/>
      <c r="HR59" s="16"/>
      <c r="HS59" s="16"/>
      <c r="HT59" s="16"/>
      <c r="HU59" s="16"/>
      <c r="HV59" s="16"/>
      <c r="HW59" s="16"/>
      <c r="HX59" s="16"/>
      <c r="HY59" s="16"/>
      <c r="HZ59" s="16"/>
      <c r="IA59" s="16"/>
      <c r="IB59" s="16"/>
      <c r="IC59" s="16"/>
      <c r="ID59" s="16"/>
      <c r="IE59" s="16"/>
      <c r="IF59" s="16"/>
      <c r="IG59" s="16"/>
      <c r="IH59" s="16"/>
      <c r="II59" s="16"/>
      <c r="IJ59" s="16"/>
      <c r="IK59" s="16"/>
      <c r="IL59" s="16"/>
      <c r="IM59" s="16"/>
      <c r="IN59" s="16"/>
      <c r="IO59" s="16"/>
      <c r="IP59" s="16"/>
      <c r="IQ59" s="16"/>
      <c r="IR59" s="16"/>
      <c r="IS59" s="16"/>
      <c r="IT59" s="16"/>
      <c r="IU59" s="16"/>
      <c r="IV59" s="16"/>
    </row>
    <row r="60" spans="1:256" s="135" customFormat="1" ht="12.75">
      <c r="A60" s="490"/>
      <c r="B60" s="46">
        <v>3122</v>
      </c>
      <c r="C60" s="36" t="s">
        <v>22</v>
      </c>
      <c r="D60" s="193">
        <v>90859</v>
      </c>
      <c r="E60" s="193">
        <v>90859</v>
      </c>
      <c r="F60" s="436">
        <v>15148</v>
      </c>
      <c r="G60" s="192">
        <f t="shared" si="3"/>
        <v>16.671986264431702</v>
      </c>
      <c r="H60" s="31"/>
      <c r="I60" s="31"/>
      <c r="J60" s="31"/>
      <c r="K60" s="31"/>
      <c r="L60" s="31"/>
      <c r="M60" s="31"/>
      <c r="N60" s="31"/>
      <c r="O60" s="8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  <c r="IV60" s="16"/>
    </row>
    <row r="61" spans="1:256" s="135" customFormat="1" ht="12.75">
      <c r="A61" s="490"/>
      <c r="B61" s="46">
        <v>3123</v>
      </c>
      <c r="C61" s="36" t="s">
        <v>23</v>
      </c>
      <c r="D61" s="191">
        <v>113971</v>
      </c>
      <c r="E61" s="191">
        <v>113971</v>
      </c>
      <c r="F61" s="436">
        <v>18994</v>
      </c>
      <c r="G61" s="192">
        <f t="shared" si="3"/>
        <v>16.665643014451046</v>
      </c>
      <c r="H61" s="31"/>
      <c r="I61" s="31"/>
      <c r="J61" s="31"/>
      <c r="K61" s="31"/>
      <c r="L61" s="31"/>
      <c r="M61" s="31"/>
      <c r="N61" s="31"/>
      <c r="O61" s="8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  <c r="FZ61" s="16"/>
      <c r="GA61" s="16"/>
      <c r="GB61" s="16"/>
      <c r="GC61" s="16"/>
      <c r="GD61" s="16"/>
      <c r="GE61" s="16"/>
      <c r="GF61" s="16"/>
      <c r="GG61" s="16"/>
      <c r="GH61" s="16"/>
      <c r="GI61" s="16"/>
      <c r="GJ61" s="16"/>
      <c r="GK61" s="16"/>
      <c r="GL61" s="16"/>
      <c r="GM61" s="16"/>
      <c r="GN61" s="16"/>
      <c r="GO61" s="16"/>
      <c r="GP61" s="16"/>
      <c r="GQ61" s="16"/>
      <c r="GR61" s="16"/>
      <c r="GS61" s="16"/>
      <c r="GT61" s="16"/>
      <c r="GU61" s="16"/>
      <c r="GV61" s="16"/>
      <c r="GW61" s="16"/>
      <c r="GX61" s="16"/>
      <c r="GY61" s="16"/>
      <c r="GZ61" s="16"/>
      <c r="HA61" s="16"/>
      <c r="HB61" s="16"/>
      <c r="HC61" s="16"/>
      <c r="HD61" s="16"/>
      <c r="HE61" s="16"/>
      <c r="HF61" s="16"/>
      <c r="HG61" s="16"/>
      <c r="HH61" s="16"/>
      <c r="HI61" s="16"/>
      <c r="HJ61" s="16"/>
      <c r="HK61" s="16"/>
      <c r="HL61" s="16"/>
      <c r="HM61" s="16"/>
      <c r="HN61" s="16"/>
      <c r="HO61" s="16"/>
      <c r="HP61" s="16"/>
      <c r="HQ61" s="16"/>
      <c r="HR61" s="16"/>
      <c r="HS61" s="16"/>
      <c r="HT61" s="16"/>
      <c r="HU61" s="16"/>
      <c r="HV61" s="16"/>
      <c r="HW61" s="16"/>
      <c r="HX61" s="16"/>
      <c r="HY61" s="16"/>
      <c r="HZ61" s="16"/>
      <c r="IA61" s="16"/>
      <c r="IB61" s="16"/>
      <c r="IC61" s="16"/>
      <c r="ID61" s="16"/>
      <c r="IE61" s="16"/>
      <c r="IF61" s="16"/>
      <c r="IG61" s="16"/>
      <c r="IH61" s="16"/>
      <c r="II61" s="16"/>
      <c r="IJ61" s="16"/>
      <c r="IK61" s="16"/>
      <c r="IL61" s="16"/>
      <c r="IM61" s="16"/>
      <c r="IN61" s="16"/>
      <c r="IO61" s="16"/>
      <c r="IP61" s="16"/>
      <c r="IQ61" s="16"/>
      <c r="IR61" s="16"/>
      <c r="IS61" s="16"/>
      <c r="IT61" s="16"/>
      <c r="IU61" s="16"/>
      <c r="IV61" s="16"/>
    </row>
    <row r="62" spans="1:256" s="135" customFormat="1" ht="12.75">
      <c r="A62" s="490"/>
      <c r="B62" s="46">
        <v>3125</v>
      </c>
      <c r="C62" s="36" t="s">
        <v>24</v>
      </c>
      <c r="D62" s="193">
        <v>3223</v>
      </c>
      <c r="E62" s="193">
        <v>3223</v>
      </c>
      <c r="F62" s="436">
        <v>537</v>
      </c>
      <c r="G62" s="192">
        <f t="shared" si="3"/>
        <v>16.661495501085945</v>
      </c>
      <c r="H62" s="31"/>
      <c r="I62" s="31"/>
      <c r="J62" s="31"/>
      <c r="K62" s="31"/>
      <c r="L62" s="31"/>
      <c r="M62" s="31"/>
      <c r="N62" s="31"/>
      <c r="O62" s="8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135" customFormat="1" ht="12.75">
      <c r="A63" s="490"/>
      <c r="B63" s="46">
        <v>3145</v>
      </c>
      <c r="C63" s="36" t="s">
        <v>25</v>
      </c>
      <c r="D63" s="193">
        <v>3476</v>
      </c>
      <c r="E63" s="193">
        <v>3476</v>
      </c>
      <c r="F63" s="436">
        <v>580</v>
      </c>
      <c r="G63" s="192">
        <f t="shared" si="3"/>
        <v>16.68584579976985</v>
      </c>
      <c r="H63" s="31"/>
      <c r="I63" s="31"/>
      <c r="J63" s="31"/>
      <c r="K63" s="31"/>
      <c r="L63" s="31"/>
      <c r="M63" s="31"/>
      <c r="N63" s="31"/>
      <c r="O63" s="8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256" s="135" customFormat="1" ht="12.75">
      <c r="A64" s="490"/>
      <c r="B64" s="150">
        <v>3146</v>
      </c>
      <c r="C64" s="153" t="s">
        <v>166</v>
      </c>
      <c r="D64" s="193">
        <v>4185</v>
      </c>
      <c r="E64" s="193">
        <v>4185</v>
      </c>
      <c r="F64" s="439">
        <v>698</v>
      </c>
      <c r="G64" s="194">
        <f t="shared" si="3"/>
        <v>16.678614097968936</v>
      </c>
      <c r="H64" s="31"/>
      <c r="I64" s="31"/>
      <c r="J64" s="31"/>
      <c r="K64" s="31"/>
      <c r="L64" s="31"/>
      <c r="M64" s="31"/>
      <c r="N64" s="31"/>
      <c r="O64" s="8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  <c r="FZ64" s="16"/>
      <c r="GA64" s="16"/>
      <c r="GB64" s="16"/>
      <c r="GC64" s="16"/>
      <c r="GD64" s="16"/>
      <c r="GE64" s="16"/>
      <c r="GF64" s="16"/>
      <c r="GG64" s="16"/>
      <c r="GH64" s="16"/>
      <c r="GI64" s="16"/>
      <c r="GJ64" s="16"/>
      <c r="GK64" s="16"/>
      <c r="GL64" s="16"/>
      <c r="GM64" s="16"/>
      <c r="GN64" s="16"/>
      <c r="GO64" s="16"/>
      <c r="GP64" s="16"/>
      <c r="GQ64" s="16"/>
      <c r="GR64" s="16"/>
      <c r="GS64" s="16"/>
      <c r="GT64" s="16"/>
      <c r="GU64" s="16"/>
      <c r="GV64" s="16"/>
      <c r="GW64" s="16"/>
      <c r="GX64" s="16"/>
      <c r="GY64" s="16"/>
      <c r="GZ64" s="16"/>
      <c r="HA64" s="16"/>
      <c r="HB64" s="16"/>
      <c r="HC64" s="16"/>
      <c r="HD64" s="16"/>
      <c r="HE64" s="16"/>
      <c r="HF64" s="16"/>
      <c r="HG64" s="16"/>
      <c r="HH64" s="16"/>
      <c r="HI64" s="16"/>
      <c r="HJ64" s="16"/>
      <c r="HK64" s="16"/>
      <c r="HL64" s="16"/>
      <c r="HM64" s="16"/>
      <c r="HN64" s="16"/>
      <c r="HO64" s="16"/>
      <c r="HP64" s="16"/>
      <c r="HQ64" s="16"/>
      <c r="HR64" s="16"/>
      <c r="HS64" s="16"/>
      <c r="HT64" s="16"/>
      <c r="HU64" s="16"/>
      <c r="HV64" s="16"/>
      <c r="HW64" s="16"/>
      <c r="HX64" s="16"/>
      <c r="HY64" s="16"/>
      <c r="HZ64" s="16"/>
      <c r="IA64" s="16"/>
      <c r="IB64" s="16"/>
      <c r="IC64" s="16"/>
      <c r="ID64" s="16"/>
      <c r="IE64" s="16"/>
      <c r="IF64" s="16"/>
      <c r="IG64" s="16"/>
      <c r="IH64" s="16"/>
      <c r="II64" s="16"/>
      <c r="IJ64" s="16"/>
      <c r="IK64" s="16"/>
      <c r="IL64" s="16"/>
      <c r="IM64" s="16"/>
      <c r="IN64" s="16"/>
      <c r="IO64" s="16"/>
      <c r="IP64" s="16"/>
      <c r="IQ64" s="16"/>
      <c r="IR64" s="16"/>
      <c r="IS64" s="16"/>
      <c r="IT64" s="16"/>
      <c r="IU64" s="16"/>
      <c r="IV64" s="16"/>
    </row>
    <row r="65" spans="1:256" s="135" customFormat="1" ht="12.75">
      <c r="A65" s="490"/>
      <c r="B65" s="46">
        <v>3147</v>
      </c>
      <c r="C65" s="36" t="s">
        <v>27</v>
      </c>
      <c r="D65" s="193">
        <v>3000</v>
      </c>
      <c r="E65" s="193">
        <v>3000</v>
      </c>
      <c r="F65" s="439">
        <v>1500</v>
      </c>
      <c r="G65" s="194">
        <f t="shared" si="3"/>
        <v>50</v>
      </c>
      <c r="H65" s="31"/>
      <c r="I65" s="31"/>
      <c r="J65" s="31"/>
      <c r="K65" s="31"/>
      <c r="L65" s="31"/>
      <c r="M65" s="31"/>
      <c r="N65" s="31"/>
      <c r="O65" s="8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  <c r="FZ65" s="16"/>
      <c r="GA65" s="16"/>
      <c r="GB65" s="16"/>
      <c r="GC65" s="16"/>
      <c r="GD65" s="16"/>
      <c r="GE65" s="16"/>
      <c r="GF65" s="16"/>
      <c r="GG65" s="16"/>
      <c r="GH65" s="16"/>
      <c r="GI65" s="16"/>
      <c r="GJ65" s="16"/>
      <c r="GK65" s="16"/>
      <c r="GL65" s="16"/>
      <c r="GM65" s="16"/>
      <c r="GN65" s="16"/>
      <c r="GO65" s="16"/>
      <c r="GP65" s="16"/>
      <c r="GQ65" s="16"/>
      <c r="GR65" s="16"/>
      <c r="GS65" s="16"/>
      <c r="GT65" s="16"/>
      <c r="GU65" s="16"/>
      <c r="GV65" s="16"/>
      <c r="GW65" s="16"/>
      <c r="GX65" s="16"/>
      <c r="GY65" s="16"/>
      <c r="GZ65" s="16"/>
      <c r="HA65" s="16"/>
      <c r="HB65" s="16"/>
      <c r="HC65" s="16"/>
      <c r="HD65" s="16"/>
      <c r="HE65" s="16"/>
      <c r="HF65" s="16"/>
      <c r="HG65" s="16"/>
      <c r="HH65" s="16"/>
      <c r="HI65" s="16"/>
      <c r="HJ65" s="16"/>
      <c r="HK65" s="16"/>
      <c r="HL65" s="16"/>
      <c r="HM65" s="16"/>
      <c r="HN65" s="16"/>
      <c r="HO65" s="16"/>
      <c r="HP65" s="16"/>
      <c r="HQ65" s="16"/>
      <c r="HR65" s="16"/>
      <c r="HS65" s="16"/>
      <c r="HT65" s="16"/>
      <c r="HU65" s="16"/>
      <c r="HV65" s="16"/>
      <c r="HW65" s="16"/>
      <c r="HX65" s="16"/>
      <c r="HY65" s="16"/>
      <c r="HZ65" s="16"/>
      <c r="IA65" s="16"/>
      <c r="IB65" s="16"/>
      <c r="IC65" s="16"/>
      <c r="ID65" s="16"/>
      <c r="IE65" s="16"/>
      <c r="IF65" s="16"/>
      <c r="IG65" s="16"/>
      <c r="IH65" s="16"/>
      <c r="II65" s="16"/>
      <c r="IJ65" s="16"/>
      <c r="IK65" s="16"/>
      <c r="IL65" s="16"/>
      <c r="IM65" s="16"/>
      <c r="IN65" s="16"/>
      <c r="IO65" s="16"/>
      <c r="IP65" s="16"/>
      <c r="IQ65" s="16"/>
      <c r="IR65" s="16"/>
      <c r="IS65" s="16"/>
      <c r="IT65" s="16"/>
      <c r="IU65" s="16"/>
      <c r="IV65" s="16"/>
    </row>
    <row r="66" spans="1:7" ht="12.75">
      <c r="A66" s="490"/>
      <c r="B66" s="46">
        <v>3150</v>
      </c>
      <c r="C66" s="36" t="s">
        <v>28</v>
      </c>
      <c r="D66" s="193">
        <v>3090</v>
      </c>
      <c r="E66" s="193">
        <v>3090</v>
      </c>
      <c r="F66" s="436">
        <v>516</v>
      </c>
      <c r="G66" s="192">
        <f t="shared" si="3"/>
        <v>16.699029126213592</v>
      </c>
    </row>
    <row r="67" spans="1:18" ht="12.75">
      <c r="A67" s="490"/>
      <c r="B67" s="46">
        <v>3421</v>
      </c>
      <c r="C67" s="36" t="s">
        <v>30</v>
      </c>
      <c r="D67" s="263">
        <v>5747</v>
      </c>
      <c r="E67" s="463">
        <v>5086</v>
      </c>
      <c r="F67" s="436">
        <v>848</v>
      </c>
      <c r="G67" s="192">
        <f t="shared" si="3"/>
        <v>16.673220605583953</v>
      </c>
      <c r="R67" s="16" t="s">
        <v>164</v>
      </c>
    </row>
    <row r="68" spans="1:256" s="135" customFormat="1" ht="12.75">
      <c r="A68" s="491"/>
      <c r="B68" s="46">
        <v>4322</v>
      </c>
      <c r="C68" s="36" t="s">
        <v>31</v>
      </c>
      <c r="D68" s="263">
        <v>19788</v>
      </c>
      <c r="E68" s="193">
        <v>19788</v>
      </c>
      <c r="F68" s="436">
        <v>3299</v>
      </c>
      <c r="G68" s="192">
        <f t="shared" si="3"/>
        <v>16.671720234485544</v>
      </c>
      <c r="H68" s="31"/>
      <c r="I68" s="31"/>
      <c r="J68" s="31"/>
      <c r="K68" s="31"/>
      <c r="L68" s="31"/>
      <c r="M68" s="31"/>
      <c r="N68" s="31"/>
      <c r="O68" s="8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  <c r="FZ68" s="16"/>
      <c r="GA68" s="16"/>
      <c r="GB68" s="16"/>
      <c r="GC68" s="16"/>
      <c r="GD68" s="16"/>
      <c r="GE68" s="16"/>
      <c r="GF68" s="16"/>
      <c r="GG68" s="16"/>
      <c r="GH68" s="16"/>
      <c r="GI68" s="16"/>
      <c r="GJ68" s="16"/>
      <c r="GK68" s="16"/>
      <c r="GL68" s="16"/>
      <c r="GM68" s="16"/>
      <c r="GN68" s="16"/>
      <c r="GO68" s="16"/>
      <c r="GP68" s="16"/>
      <c r="GQ68" s="16"/>
      <c r="GR68" s="16"/>
      <c r="GS68" s="16"/>
      <c r="GT68" s="16"/>
      <c r="GU68" s="16"/>
      <c r="GV68" s="16"/>
      <c r="GW68" s="16"/>
      <c r="GX68" s="16"/>
      <c r="GY68" s="16"/>
      <c r="GZ68" s="16"/>
      <c r="HA68" s="16"/>
      <c r="HB68" s="16"/>
      <c r="HC68" s="16"/>
      <c r="HD68" s="16"/>
      <c r="HE68" s="16"/>
      <c r="HF68" s="16"/>
      <c r="HG68" s="16"/>
      <c r="HH68" s="16"/>
      <c r="HI68" s="16"/>
      <c r="HJ68" s="16"/>
      <c r="HK68" s="16"/>
      <c r="HL68" s="16"/>
      <c r="HM68" s="16"/>
      <c r="HN68" s="16"/>
      <c r="HO68" s="16"/>
      <c r="HP68" s="16"/>
      <c r="HQ68" s="16"/>
      <c r="HR68" s="16"/>
      <c r="HS68" s="16"/>
      <c r="HT68" s="16"/>
      <c r="HU68" s="16"/>
      <c r="HV68" s="16"/>
      <c r="HW68" s="16"/>
      <c r="HX68" s="16"/>
      <c r="HY68" s="16"/>
      <c r="HZ68" s="16"/>
      <c r="IA68" s="16"/>
      <c r="IB68" s="16"/>
      <c r="IC68" s="16"/>
      <c r="ID68" s="16"/>
      <c r="IE68" s="16"/>
      <c r="IF68" s="16"/>
      <c r="IG68" s="16"/>
      <c r="IH68" s="16"/>
      <c r="II68" s="16"/>
      <c r="IJ68" s="16"/>
      <c r="IK68" s="16"/>
      <c r="IL68" s="16"/>
      <c r="IM68" s="16"/>
      <c r="IN68" s="16"/>
      <c r="IO68" s="16"/>
      <c r="IP68" s="16"/>
      <c r="IQ68" s="16"/>
      <c r="IR68" s="16"/>
      <c r="IS68" s="16"/>
      <c r="IT68" s="16"/>
      <c r="IU68" s="16"/>
      <c r="IV68" s="16"/>
    </row>
    <row r="69" spans="1:256" s="135" customFormat="1" ht="12.75">
      <c r="A69" s="510" t="s">
        <v>32</v>
      </c>
      <c r="B69" s="511"/>
      <c r="C69" s="512"/>
      <c r="D69" s="297">
        <f>SUM(D57:D68)</f>
        <v>308806</v>
      </c>
      <c r="E69" s="297">
        <f>SUM(E57:E68)</f>
        <v>308145</v>
      </c>
      <c r="F69" s="440">
        <f>SUM(F57:F68)</f>
        <v>52368</v>
      </c>
      <c r="G69" s="134">
        <f t="shared" si="3"/>
        <v>16.994596699605705</v>
      </c>
      <c r="H69" s="31"/>
      <c r="I69" s="31"/>
      <c r="J69" s="31"/>
      <c r="K69" s="31"/>
      <c r="L69" s="31"/>
      <c r="M69" s="31"/>
      <c r="N69" s="31"/>
      <c r="O69" s="8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  <c r="FZ69" s="16"/>
      <c r="GA69" s="16"/>
      <c r="GB69" s="16"/>
      <c r="GC69" s="16"/>
      <c r="GD69" s="16"/>
      <c r="GE69" s="16"/>
      <c r="GF69" s="16"/>
      <c r="GG69" s="16"/>
      <c r="GH69" s="16"/>
      <c r="GI69" s="16"/>
      <c r="GJ69" s="16"/>
      <c r="GK69" s="16"/>
      <c r="GL69" s="16"/>
      <c r="GM69" s="16"/>
      <c r="GN69" s="16"/>
      <c r="GO69" s="16"/>
      <c r="GP69" s="16"/>
      <c r="GQ69" s="16"/>
      <c r="GR69" s="16"/>
      <c r="GS69" s="16"/>
      <c r="GT69" s="16"/>
      <c r="GU69" s="16"/>
      <c r="GV69" s="16"/>
      <c r="GW69" s="16"/>
      <c r="GX69" s="16"/>
      <c r="GY69" s="16"/>
      <c r="GZ69" s="16"/>
      <c r="HA69" s="16"/>
      <c r="HB69" s="16"/>
      <c r="HC69" s="16"/>
      <c r="HD69" s="16"/>
      <c r="HE69" s="16"/>
      <c r="HF69" s="16"/>
      <c r="HG69" s="16"/>
      <c r="HH69" s="16"/>
      <c r="HI69" s="16"/>
      <c r="HJ69" s="16"/>
      <c r="HK69" s="16"/>
      <c r="HL69" s="16"/>
      <c r="HM69" s="16"/>
      <c r="HN69" s="16"/>
      <c r="HO69" s="16"/>
      <c r="HP69" s="16"/>
      <c r="HQ69" s="16"/>
      <c r="HR69" s="16"/>
      <c r="HS69" s="16"/>
      <c r="HT69" s="16"/>
      <c r="HU69" s="16"/>
      <c r="HV69" s="16"/>
      <c r="HW69" s="16"/>
      <c r="HX69" s="16"/>
      <c r="HY69" s="16"/>
      <c r="HZ69" s="16"/>
      <c r="IA69" s="16"/>
      <c r="IB69" s="16"/>
      <c r="IC69" s="16"/>
      <c r="ID69" s="16"/>
      <c r="IE69" s="16"/>
      <c r="IF69" s="16"/>
      <c r="IG69" s="16"/>
      <c r="IH69" s="16"/>
      <c r="II69" s="16"/>
      <c r="IJ69" s="16"/>
      <c r="IK69" s="16"/>
      <c r="IL69" s="16"/>
      <c r="IM69" s="16"/>
      <c r="IN69" s="16"/>
      <c r="IO69" s="16"/>
      <c r="IP69" s="16"/>
      <c r="IQ69" s="16"/>
      <c r="IR69" s="16"/>
      <c r="IS69" s="16"/>
      <c r="IT69" s="16"/>
      <c r="IU69" s="16"/>
      <c r="IV69" s="16"/>
    </row>
    <row r="70" spans="1:256" s="135" customFormat="1" ht="12.75">
      <c r="A70" s="41"/>
      <c r="B70" s="41"/>
      <c r="C70" s="41"/>
      <c r="D70" s="55"/>
      <c r="E70" s="42"/>
      <c r="F70" s="42"/>
      <c r="G70" s="33"/>
      <c r="H70" s="31"/>
      <c r="I70" s="31"/>
      <c r="J70" s="31"/>
      <c r="K70" s="31"/>
      <c r="L70" s="31"/>
      <c r="M70" s="31"/>
      <c r="N70" s="31"/>
      <c r="O70" s="8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  <c r="FZ70" s="16"/>
      <c r="GA70" s="16"/>
      <c r="GB70" s="16"/>
      <c r="GC70" s="16"/>
      <c r="GD70" s="16"/>
      <c r="GE70" s="16"/>
      <c r="GF70" s="16"/>
      <c r="GG70" s="16"/>
      <c r="GH70" s="16"/>
      <c r="GI70" s="16"/>
      <c r="GJ70" s="16"/>
      <c r="GK70" s="16"/>
      <c r="GL70" s="16"/>
      <c r="GM70" s="16"/>
      <c r="GN70" s="16"/>
      <c r="GO70" s="16"/>
      <c r="GP70" s="16"/>
      <c r="GQ70" s="16"/>
      <c r="GR70" s="16"/>
      <c r="GS70" s="16"/>
      <c r="GT70" s="16"/>
      <c r="GU70" s="16"/>
      <c r="GV70" s="16"/>
      <c r="GW70" s="16"/>
      <c r="GX70" s="16"/>
      <c r="GY70" s="16"/>
      <c r="GZ70" s="16"/>
      <c r="HA70" s="16"/>
      <c r="HB70" s="16"/>
      <c r="HC70" s="16"/>
      <c r="HD70" s="16"/>
      <c r="HE70" s="16"/>
      <c r="HF70" s="16"/>
      <c r="HG70" s="16"/>
      <c r="HH70" s="16"/>
      <c r="HI70" s="16"/>
      <c r="HJ70" s="16"/>
      <c r="HK70" s="16"/>
      <c r="HL70" s="16"/>
      <c r="HM70" s="16"/>
      <c r="HN70" s="16"/>
      <c r="HO70" s="16"/>
      <c r="HP70" s="16"/>
      <c r="HQ70" s="16"/>
      <c r="HR70" s="16"/>
      <c r="HS70" s="16"/>
      <c r="HT70" s="16"/>
      <c r="HU70" s="16"/>
      <c r="HV70" s="16"/>
      <c r="HW70" s="16"/>
      <c r="HX70" s="16"/>
      <c r="HY70" s="16"/>
      <c r="HZ70" s="16"/>
      <c r="IA70" s="16"/>
      <c r="IB70" s="16"/>
      <c r="IC70" s="16"/>
      <c r="ID70" s="16"/>
      <c r="IE70" s="16"/>
      <c r="IF70" s="16"/>
      <c r="IG70" s="16"/>
      <c r="IH70" s="16"/>
      <c r="II70" s="16"/>
      <c r="IJ70" s="16"/>
      <c r="IK70" s="16"/>
      <c r="IL70" s="16"/>
      <c r="IM70" s="16"/>
      <c r="IN70" s="16"/>
      <c r="IO70" s="16"/>
      <c r="IP70" s="16"/>
      <c r="IQ70" s="16"/>
      <c r="IR70" s="16"/>
      <c r="IS70" s="16"/>
      <c r="IT70" s="16"/>
      <c r="IU70" s="16"/>
      <c r="IV70" s="16"/>
    </row>
    <row r="71" spans="1:256" s="135" customFormat="1" ht="12.75">
      <c r="A71" s="140" t="s">
        <v>357</v>
      </c>
      <c r="B71" s="17"/>
      <c r="C71" s="18"/>
      <c r="D71" s="56"/>
      <c r="E71" s="19"/>
      <c r="F71" s="86"/>
      <c r="G71" s="31"/>
      <c r="H71" s="31"/>
      <c r="I71" s="31"/>
      <c r="J71" s="31"/>
      <c r="K71" s="31"/>
      <c r="L71" s="31"/>
      <c r="M71" s="31"/>
      <c r="N71" s="31"/>
      <c r="O71" s="8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  <c r="FZ71" s="16"/>
      <c r="GA71" s="16"/>
      <c r="GB71" s="16"/>
      <c r="GC71" s="16"/>
      <c r="GD71" s="16"/>
      <c r="GE71" s="16"/>
      <c r="GF71" s="16"/>
      <c r="GG71" s="16"/>
      <c r="GH71" s="16"/>
      <c r="GI71" s="16"/>
      <c r="GJ71" s="16"/>
      <c r="GK71" s="16"/>
      <c r="GL71" s="16"/>
      <c r="GM71" s="16"/>
      <c r="GN71" s="16"/>
      <c r="GO71" s="16"/>
      <c r="GP71" s="16"/>
      <c r="GQ71" s="16"/>
      <c r="GR71" s="16"/>
      <c r="GS71" s="16"/>
      <c r="GT71" s="16"/>
      <c r="GU71" s="16"/>
      <c r="GV71" s="16"/>
      <c r="GW71" s="16"/>
      <c r="GX71" s="16"/>
      <c r="GY71" s="16"/>
      <c r="GZ71" s="16"/>
      <c r="HA71" s="16"/>
      <c r="HB71" s="16"/>
      <c r="HC71" s="16"/>
      <c r="HD71" s="16"/>
      <c r="HE71" s="16"/>
      <c r="HF71" s="16"/>
      <c r="HG71" s="16"/>
      <c r="HH71" s="16"/>
      <c r="HI71" s="16"/>
      <c r="HJ71" s="16"/>
      <c r="HK71" s="16"/>
      <c r="HL71" s="16"/>
      <c r="HM71" s="16"/>
      <c r="HN71" s="16"/>
      <c r="HO71" s="16"/>
      <c r="HP71" s="16"/>
      <c r="HQ71" s="16"/>
      <c r="HR71" s="16"/>
      <c r="HS71" s="16"/>
      <c r="HT71" s="16"/>
      <c r="HU71" s="16"/>
      <c r="HV71" s="16"/>
      <c r="HW71" s="16"/>
      <c r="HX71" s="16"/>
      <c r="HY71" s="16"/>
      <c r="HZ71" s="16"/>
      <c r="IA71" s="16"/>
      <c r="IB71" s="16"/>
      <c r="IC71" s="16"/>
      <c r="ID71" s="16"/>
      <c r="IE71" s="16"/>
      <c r="IF71" s="16"/>
      <c r="IG71" s="16"/>
      <c r="IH71" s="16"/>
      <c r="II71" s="16"/>
      <c r="IJ71" s="16"/>
      <c r="IK71" s="16"/>
      <c r="IL71" s="16"/>
      <c r="IM71" s="16"/>
      <c r="IN71" s="16"/>
      <c r="IO71" s="16"/>
      <c r="IP71" s="16"/>
      <c r="IQ71" s="16"/>
      <c r="IR71" s="16"/>
      <c r="IS71" s="16"/>
      <c r="IT71" s="16"/>
      <c r="IU71" s="16"/>
      <c r="IV71" s="16"/>
    </row>
    <row r="72" spans="1:256" s="135" customFormat="1" ht="25.5">
      <c r="A72" s="7" t="s">
        <v>11</v>
      </c>
      <c r="B72" s="7" t="s">
        <v>12</v>
      </c>
      <c r="C72" s="5" t="s">
        <v>13</v>
      </c>
      <c r="D72" s="54" t="s">
        <v>126</v>
      </c>
      <c r="E72" s="61" t="s">
        <v>127</v>
      </c>
      <c r="F72" s="5" t="s">
        <v>2</v>
      </c>
      <c r="G72" s="53" t="s">
        <v>128</v>
      </c>
      <c r="H72" s="31"/>
      <c r="I72" s="31"/>
      <c r="J72" s="31"/>
      <c r="K72" s="31"/>
      <c r="L72" s="31"/>
      <c r="M72" s="31"/>
      <c r="N72" s="31"/>
      <c r="O72" s="8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  <c r="FZ72" s="16"/>
      <c r="GA72" s="16"/>
      <c r="GB72" s="16"/>
      <c r="GC72" s="16"/>
      <c r="GD72" s="16"/>
      <c r="GE72" s="16"/>
      <c r="GF72" s="16"/>
      <c r="GG72" s="16"/>
      <c r="GH72" s="16"/>
      <c r="GI72" s="16"/>
      <c r="GJ72" s="16"/>
      <c r="GK72" s="16"/>
      <c r="GL72" s="16"/>
      <c r="GM72" s="16"/>
      <c r="GN72" s="16"/>
      <c r="GO72" s="16"/>
      <c r="GP72" s="16"/>
      <c r="GQ72" s="16"/>
      <c r="GR72" s="16"/>
      <c r="GS72" s="16"/>
      <c r="GT72" s="16"/>
      <c r="GU72" s="16"/>
      <c r="GV72" s="16"/>
      <c r="GW72" s="16"/>
      <c r="GX72" s="16"/>
      <c r="GY72" s="16"/>
      <c r="GZ72" s="16"/>
      <c r="HA72" s="16"/>
      <c r="HB72" s="16"/>
      <c r="HC72" s="16"/>
      <c r="HD72" s="16"/>
      <c r="HE72" s="16"/>
      <c r="HF72" s="16"/>
      <c r="HG72" s="16"/>
      <c r="HH72" s="16"/>
      <c r="HI72" s="16"/>
      <c r="HJ72" s="16"/>
      <c r="HK72" s="16"/>
      <c r="HL72" s="16"/>
      <c r="HM72" s="16"/>
      <c r="HN72" s="16"/>
      <c r="HO72" s="16"/>
      <c r="HP72" s="16"/>
      <c r="HQ72" s="16"/>
      <c r="HR72" s="16"/>
      <c r="HS72" s="16"/>
      <c r="HT72" s="16"/>
      <c r="HU72" s="16"/>
      <c r="HV72" s="16"/>
      <c r="HW72" s="16"/>
      <c r="HX72" s="16"/>
      <c r="HY72" s="16"/>
      <c r="HZ72" s="16"/>
      <c r="IA72" s="16"/>
      <c r="IB72" s="16"/>
      <c r="IC72" s="16"/>
      <c r="ID72" s="16"/>
      <c r="IE72" s="16"/>
      <c r="IF72" s="16"/>
      <c r="IG72" s="16"/>
      <c r="IH72" s="16"/>
      <c r="II72" s="16"/>
      <c r="IJ72" s="16"/>
      <c r="IK72" s="16"/>
      <c r="IL72" s="16"/>
      <c r="IM72" s="16"/>
      <c r="IN72" s="16"/>
      <c r="IO72" s="16"/>
      <c r="IP72" s="16"/>
      <c r="IQ72" s="16"/>
      <c r="IR72" s="16"/>
      <c r="IS72" s="16"/>
      <c r="IT72" s="16"/>
      <c r="IU72" s="16"/>
      <c r="IV72" s="16"/>
    </row>
    <row r="73" spans="1:256" s="135" customFormat="1" ht="12.75">
      <c r="A73" s="489" t="s">
        <v>17</v>
      </c>
      <c r="B73" s="154">
        <v>3111</v>
      </c>
      <c r="C73" s="155" t="s">
        <v>101</v>
      </c>
      <c r="D73" s="195">
        <v>0</v>
      </c>
      <c r="E73" s="195">
        <v>0</v>
      </c>
      <c r="F73" s="438">
        <v>52382</v>
      </c>
      <c r="G73" s="192">
        <v>0</v>
      </c>
      <c r="H73" s="31"/>
      <c r="I73" s="31"/>
      <c r="J73" s="31"/>
      <c r="K73" s="31"/>
      <c r="L73" s="31"/>
      <c r="M73" s="31"/>
      <c r="N73" s="31"/>
      <c r="O73" s="8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  <c r="HI73" s="16"/>
      <c r="HJ73" s="16"/>
      <c r="HK73" s="16"/>
      <c r="HL73" s="16"/>
      <c r="HM73" s="16"/>
      <c r="HN73" s="16"/>
      <c r="HO73" s="16"/>
      <c r="HP73" s="16"/>
      <c r="HQ73" s="16"/>
      <c r="HR73" s="16"/>
      <c r="HS73" s="16"/>
      <c r="HT73" s="16"/>
      <c r="HU73" s="16"/>
      <c r="HV73" s="16"/>
      <c r="HW73" s="16"/>
      <c r="HX73" s="16"/>
      <c r="HY73" s="16"/>
      <c r="HZ73" s="16"/>
      <c r="IA73" s="16"/>
      <c r="IB73" s="16"/>
      <c r="IC73" s="16"/>
      <c r="ID73" s="16"/>
      <c r="IE73" s="16"/>
      <c r="IF73" s="16"/>
      <c r="IG73" s="16"/>
      <c r="IH73" s="16"/>
      <c r="II73" s="16"/>
      <c r="IJ73" s="16"/>
      <c r="IK73" s="16"/>
      <c r="IL73" s="16"/>
      <c r="IM73" s="16"/>
      <c r="IN73" s="16"/>
      <c r="IO73" s="16"/>
      <c r="IP73" s="16"/>
      <c r="IQ73" s="16"/>
      <c r="IR73" s="16"/>
      <c r="IS73" s="16"/>
      <c r="IT73" s="16"/>
      <c r="IU73" s="16"/>
      <c r="IV73" s="16"/>
    </row>
    <row r="74" spans="1:256" s="135" customFormat="1" ht="12.75">
      <c r="A74" s="490"/>
      <c r="B74" s="46">
        <v>3112</v>
      </c>
      <c r="C74" s="36" t="s">
        <v>18</v>
      </c>
      <c r="D74" s="30">
        <v>0</v>
      </c>
      <c r="E74" s="195">
        <v>0</v>
      </c>
      <c r="F74" s="364">
        <v>1258</v>
      </c>
      <c r="G74" s="192">
        <v>0</v>
      </c>
      <c r="H74" s="31"/>
      <c r="I74" s="31"/>
      <c r="J74" s="31"/>
      <c r="K74" s="31"/>
      <c r="L74" s="31"/>
      <c r="M74" s="31"/>
      <c r="N74" s="31"/>
      <c r="O74" s="8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  <c r="HI74" s="16"/>
      <c r="HJ74" s="16"/>
      <c r="HK74" s="16"/>
      <c r="HL74" s="16"/>
      <c r="HM74" s="16"/>
      <c r="HN74" s="16"/>
      <c r="HO74" s="16"/>
      <c r="HP74" s="16"/>
      <c r="HQ74" s="16"/>
      <c r="HR74" s="16"/>
      <c r="HS74" s="16"/>
      <c r="HT74" s="16"/>
      <c r="HU74" s="16"/>
      <c r="HV74" s="16"/>
      <c r="HW74" s="16"/>
      <c r="HX74" s="16"/>
      <c r="HY74" s="16"/>
      <c r="HZ74" s="16"/>
      <c r="IA74" s="16"/>
      <c r="IB74" s="16"/>
      <c r="IC74" s="16"/>
      <c r="ID74" s="16"/>
      <c r="IE74" s="16"/>
      <c r="IF74" s="16"/>
      <c r="IG74" s="16"/>
      <c r="IH74" s="16"/>
      <c r="II74" s="16"/>
      <c r="IJ74" s="16"/>
      <c r="IK74" s="16"/>
      <c r="IL74" s="16"/>
      <c r="IM74" s="16"/>
      <c r="IN74" s="16"/>
      <c r="IO74" s="16"/>
      <c r="IP74" s="16"/>
      <c r="IQ74" s="16"/>
      <c r="IR74" s="16"/>
      <c r="IS74" s="16"/>
      <c r="IT74" s="16"/>
      <c r="IU74" s="16"/>
      <c r="IV74" s="16"/>
    </row>
    <row r="75" spans="1:256" s="135" customFormat="1" ht="12.75">
      <c r="A75" s="490"/>
      <c r="B75" s="46">
        <v>3113</v>
      </c>
      <c r="C75" s="36" t="s">
        <v>125</v>
      </c>
      <c r="D75" s="30">
        <v>0</v>
      </c>
      <c r="E75" s="195">
        <v>0</v>
      </c>
      <c r="F75" s="364">
        <v>267366</v>
      </c>
      <c r="G75" s="192">
        <v>0</v>
      </c>
      <c r="H75" s="31"/>
      <c r="I75" s="31"/>
      <c r="J75" s="31"/>
      <c r="K75" s="31"/>
      <c r="L75" s="31"/>
      <c r="M75" s="31"/>
      <c r="N75" s="31"/>
      <c r="O75" s="8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  <c r="HI75" s="16"/>
      <c r="HJ75" s="16"/>
      <c r="HK75" s="16"/>
      <c r="HL75" s="16"/>
      <c r="HM75" s="16"/>
      <c r="HN75" s="16"/>
      <c r="HO75" s="16"/>
      <c r="HP75" s="16"/>
      <c r="HQ75" s="16"/>
      <c r="HR75" s="16"/>
      <c r="HS75" s="16"/>
      <c r="HT75" s="16"/>
      <c r="HU75" s="16"/>
      <c r="HV75" s="16"/>
      <c r="HW75" s="16"/>
      <c r="HX75" s="16"/>
      <c r="HY75" s="16"/>
      <c r="HZ75" s="16"/>
      <c r="IA75" s="16"/>
      <c r="IB75" s="16"/>
      <c r="IC75" s="16"/>
      <c r="ID75" s="16"/>
      <c r="IE75" s="16"/>
      <c r="IF75" s="16"/>
      <c r="IG75" s="16"/>
      <c r="IH75" s="16"/>
      <c r="II75" s="16"/>
      <c r="IJ75" s="16"/>
      <c r="IK75" s="16"/>
      <c r="IL75" s="16"/>
      <c r="IM75" s="16"/>
      <c r="IN75" s="16"/>
      <c r="IO75" s="16"/>
      <c r="IP75" s="16"/>
      <c r="IQ75" s="16"/>
      <c r="IR75" s="16"/>
      <c r="IS75" s="16"/>
      <c r="IT75" s="16"/>
      <c r="IU75" s="16"/>
      <c r="IV75" s="16"/>
    </row>
    <row r="76" spans="1:256" s="135" customFormat="1" ht="12.75">
      <c r="A76" s="490"/>
      <c r="B76" s="46">
        <v>3114</v>
      </c>
      <c r="C76" s="36" t="s">
        <v>19</v>
      </c>
      <c r="D76" s="30">
        <v>0</v>
      </c>
      <c r="E76" s="195">
        <v>0</v>
      </c>
      <c r="F76" s="364">
        <v>12426</v>
      </c>
      <c r="G76" s="192">
        <v>0</v>
      </c>
      <c r="H76" s="31"/>
      <c r="I76" s="31"/>
      <c r="J76" s="31"/>
      <c r="K76" s="31"/>
      <c r="L76" s="31"/>
      <c r="M76" s="31"/>
      <c r="N76" s="31"/>
      <c r="O76" s="8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  <c r="FZ76" s="16"/>
      <c r="GA76" s="16"/>
      <c r="GB76" s="16"/>
      <c r="GC76" s="16"/>
      <c r="GD76" s="16"/>
      <c r="GE76" s="16"/>
      <c r="GF76" s="16"/>
      <c r="GG76" s="16"/>
      <c r="GH76" s="16"/>
      <c r="GI76" s="16"/>
      <c r="GJ76" s="16"/>
      <c r="GK76" s="16"/>
      <c r="GL76" s="16"/>
      <c r="GM76" s="16"/>
      <c r="GN76" s="16"/>
      <c r="GO76" s="16"/>
      <c r="GP76" s="16"/>
      <c r="GQ76" s="16"/>
      <c r="GR76" s="16"/>
      <c r="GS76" s="16"/>
      <c r="GT76" s="16"/>
      <c r="GU76" s="16"/>
      <c r="GV76" s="16"/>
      <c r="GW76" s="16"/>
      <c r="GX76" s="16"/>
      <c r="GY76" s="16"/>
      <c r="GZ76" s="16"/>
      <c r="HA76" s="16"/>
      <c r="HB76" s="16"/>
      <c r="HC76" s="16"/>
      <c r="HD76" s="16"/>
      <c r="HE76" s="16"/>
      <c r="HF76" s="16"/>
      <c r="HG76" s="16"/>
      <c r="HH76" s="16"/>
      <c r="HI76" s="16"/>
      <c r="HJ76" s="16"/>
      <c r="HK76" s="16"/>
      <c r="HL76" s="16"/>
      <c r="HM76" s="16"/>
      <c r="HN76" s="16"/>
      <c r="HO76" s="16"/>
      <c r="HP76" s="16"/>
      <c r="HQ76" s="16"/>
      <c r="HR76" s="16"/>
      <c r="HS76" s="16"/>
      <c r="HT76" s="16"/>
      <c r="HU76" s="16"/>
      <c r="HV76" s="16"/>
      <c r="HW76" s="16"/>
      <c r="HX76" s="16"/>
      <c r="HY76" s="16"/>
      <c r="HZ76" s="16"/>
      <c r="IA76" s="16"/>
      <c r="IB76" s="16"/>
      <c r="IC76" s="16"/>
      <c r="ID76" s="16"/>
      <c r="IE76" s="16"/>
      <c r="IF76" s="16"/>
      <c r="IG76" s="16"/>
      <c r="IH76" s="16"/>
      <c r="II76" s="16"/>
      <c r="IJ76" s="16"/>
      <c r="IK76" s="16"/>
      <c r="IL76" s="16"/>
      <c r="IM76" s="16"/>
      <c r="IN76" s="16"/>
      <c r="IO76" s="16"/>
      <c r="IP76" s="16"/>
      <c r="IQ76" s="16"/>
      <c r="IR76" s="16"/>
      <c r="IS76" s="16"/>
      <c r="IT76" s="16"/>
      <c r="IU76" s="16"/>
      <c r="IV76" s="16"/>
    </row>
    <row r="77" spans="1:256" s="135" customFormat="1" ht="12.75">
      <c r="A77" s="490"/>
      <c r="B77" s="46">
        <v>3116</v>
      </c>
      <c r="C77" s="36" t="s">
        <v>20</v>
      </c>
      <c r="D77" s="30">
        <v>0</v>
      </c>
      <c r="E77" s="195">
        <v>0</v>
      </c>
      <c r="F77" s="364">
        <v>2206</v>
      </c>
      <c r="G77" s="192">
        <v>0</v>
      </c>
      <c r="H77" s="31"/>
      <c r="I77" s="31"/>
      <c r="J77" s="31"/>
      <c r="K77" s="31"/>
      <c r="L77" s="31"/>
      <c r="M77" s="31"/>
      <c r="N77" s="31"/>
      <c r="O77" s="8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  <c r="FZ77" s="16"/>
      <c r="GA77" s="16"/>
      <c r="GB77" s="16"/>
      <c r="GC77" s="16"/>
      <c r="GD77" s="16"/>
      <c r="GE77" s="16"/>
      <c r="GF77" s="16"/>
      <c r="GG77" s="16"/>
      <c r="GH77" s="16"/>
      <c r="GI77" s="16"/>
      <c r="GJ77" s="16"/>
      <c r="GK77" s="16"/>
      <c r="GL77" s="16"/>
      <c r="GM77" s="16"/>
      <c r="GN77" s="16"/>
      <c r="GO77" s="16"/>
      <c r="GP77" s="16"/>
      <c r="GQ77" s="16"/>
      <c r="GR77" s="16"/>
      <c r="GS77" s="16"/>
      <c r="GT77" s="16"/>
      <c r="GU77" s="16"/>
      <c r="GV77" s="16"/>
      <c r="GW77" s="16"/>
      <c r="GX77" s="16"/>
      <c r="GY77" s="16"/>
      <c r="GZ77" s="16"/>
      <c r="HA77" s="16"/>
      <c r="HB77" s="16"/>
      <c r="HC77" s="16"/>
      <c r="HD77" s="16"/>
      <c r="HE77" s="16"/>
      <c r="HF77" s="16"/>
      <c r="HG77" s="16"/>
      <c r="HH77" s="16"/>
      <c r="HI77" s="16"/>
      <c r="HJ77" s="16"/>
      <c r="HK77" s="16"/>
      <c r="HL77" s="16"/>
      <c r="HM77" s="16"/>
      <c r="HN77" s="16"/>
      <c r="HO77" s="16"/>
      <c r="HP77" s="16"/>
      <c r="HQ77" s="16"/>
      <c r="HR77" s="16"/>
      <c r="HS77" s="16"/>
      <c r="HT77" s="16"/>
      <c r="HU77" s="16"/>
      <c r="HV77" s="16"/>
      <c r="HW77" s="16"/>
      <c r="HX77" s="16"/>
      <c r="HY77" s="16"/>
      <c r="HZ77" s="16"/>
      <c r="IA77" s="16"/>
      <c r="IB77" s="16"/>
      <c r="IC77" s="16"/>
      <c r="ID77" s="16"/>
      <c r="IE77" s="16"/>
      <c r="IF77" s="16"/>
      <c r="IG77" s="16"/>
      <c r="IH77" s="16"/>
      <c r="II77" s="16"/>
      <c r="IJ77" s="16"/>
      <c r="IK77" s="16"/>
      <c r="IL77" s="16"/>
      <c r="IM77" s="16"/>
      <c r="IN77" s="16"/>
      <c r="IO77" s="16"/>
      <c r="IP77" s="16"/>
      <c r="IQ77" s="16"/>
      <c r="IR77" s="16"/>
      <c r="IS77" s="16"/>
      <c r="IT77" s="16"/>
      <c r="IU77" s="16"/>
      <c r="IV77" s="16"/>
    </row>
    <row r="78" spans="1:256" s="135" customFormat="1" ht="12.75">
      <c r="A78" s="490"/>
      <c r="B78" s="46">
        <v>3121</v>
      </c>
      <c r="C78" s="36" t="s">
        <v>21</v>
      </c>
      <c r="D78" s="30">
        <v>0</v>
      </c>
      <c r="E78" s="195">
        <v>0</v>
      </c>
      <c r="F78" s="364">
        <v>34800</v>
      </c>
      <c r="G78" s="192">
        <v>0</v>
      </c>
      <c r="H78" s="31"/>
      <c r="I78" s="31"/>
      <c r="J78" s="31"/>
      <c r="K78" s="31"/>
      <c r="L78" s="31"/>
      <c r="M78" s="31"/>
      <c r="N78" s="31"/>
      <c r="O78" s="8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  <c r="FZ78" s="16"/>
      <c r="GA78" s="16"/>
      <c r="GB78" s="16"/>
      <c r="GC78" s="16"/>
      <c r="GD78" s="16"/>
      <c r="GE78" s="16"/>
      <c r="GF78" s="16"/>
      <c r="GG78" s="16"/>
      <c r="GH78" s="16"/>
      <c r="GI78" s="16"/>
      <c r="GJ78" s="16"/>
      <c r="GK78" s="16"/>
      <c r="GL78" s="16"/>
      <c r="GM78" s="16"/>
      <c r="GN78" s="16"/>
      <c r="GO78" s="16"/>
      <c r="GP78" s="16"/>
      <c r="GQ78" s="16"/>
      <c r="GR78" s="16"/>
      <c r="GS78" s="16"/>
      <c r="GT78" s="16"/>
      <c r="GU78" s="16"/>
      <c r="GV78" s="16"/>
      <c r="GW78" s="16"/>
      <c r="GX78" s="16"/>
      <c r="GY78" s="16"/>
      <c r="GZ78" s="16"/>
      <c r="HA78" s="16"/>
      <c r="HB78" s="16"/>
      <c r="HC78" s="16"/>
      <c r="HD78" s="16"/>
      <c r="HE78" s="16"/>
      <c r="HF78" s="16"/>
      <c r="HG78" s="16"/>
      <c r="HH78" s="16"/>
      <c r="HI78" s="16"/>
      <c r="HJ78" s="16"/>
      <c r="HK78" s="16"/>
      <c r="HL78" s="16"/>
      <c r="HM78" s="16"/>
      <c r="HN78" s="16"/>
      <c r="HO78" s="16"/>
      <c r="HP78" s="16"/>
      <c r="HQ78" s="16"/>
      <c r="HR78" s="16"/>
      <c r="HS78" s="16"/>
      <c r="HT78" s="16"/>
      <c r="HU78" s="16"/>
      <c r="HV78" s="16"/>
      <c r="HW78" s="16"/>
      <c r="HX78" s="16"/>
      <c r="HY78" s="16"/>
      <c r="HZ78" s="16"/>
      <c r="IA78" s="16"/>
      <c r="IB78" s="16"/>
      <c r="IC78" s="16"/>
      <c r="ID78" s="16"/>
      <c r="IE78" s="16"/>
      <c r="IF78" s="16"/>
      <c r="IG78" s="16"/>
      <c r="IH78" s="16"/>
      <c r="II78" s="16"/>
      <c r="IJ78" s="16"/>
      <c r="IK78" s="16"/>
      <c r="IL78" s="16"/>
      <c r="IM78" s="16"/>
      <c r="IN78" s="16"/>
      <c r="IO78" s="16"/>
      <c r="IP78" s="16"/>
      <c r="IQ78" s="16"/>
      <c r="IR78" s="16"/>
      <c r="IS78" s="16"/>
      <c r="IT78" s="16"/>
      <c r="IU78" s="16"/>
      <c r="IV78" s="16"/>
    </row>
    <row r="79" spans="1:256" s="135" customFormat="1" ht="12.75">
      <c r="A79" s="490"/>
      <c r="B79" s="46">
        <v>3122</v>
      </c>
      <c r="C79" s="36" t="s">
        <v>22</v>
      </c>
      <c r="D79" s="30">
        <v>0</v>
      </c>
      <c r="E79" s="195">
        <v>0</v>
      </c>
      <c r="F79" s="364">
        <v>62056</v>
      </c>
      <c r="G79" s="192">
        <v>0</v>
      </c>
      <c r="H79" s="31"/>
      <c r="I79" s="31"/>
      <c r="J79" s="31"/>
      <c r="K79" s="31"/>
      <c r="L79" s="31"/>
      <c r="M79" s="31"/>
      <c r="N79" s="31"/>
      <c r="O79" s="86"/>
      <c r="P79" s="16"/>
      <c r="Q79" s="16"/>
      <c r="R79" s="16"/>
      <c r="S79" s="16"/>
      <c r="T79" s="16" t="s">
        <v>340</v>
      </c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  <c r="FZ79" s="16"/>
      <c r="GA79" s="16"/>
      <c r="GB79" s="16"/>
      <c r="GC79" s="16"/>
      <c r="GD79" s="16"/>
      <c r="GE79" s="16"/>
      <c r="GF79" s="16"/>
      <c r="GG79" s="16"/>
      <c r="GH79" s="16"/>
      <c r="GI79" s="16"/>
      <c r="GJ79" s="16"/>
      <c r="GK79" s="16"/>
      <c r="GL79" s="16"/>
      <c r="GM79" s="16"/>
      <c r="GN79" s="16"/>
      <c r="GO79" s="16"/>
      <c r="GP79" s="16"/>
      <c r="GQ79" s="16"/>
      <c r="GR79" s="16"/>
      <c r="GS79" s="16"/>
      <c r="GT79" s="16"/>
      <c r="GU79" s="16"/>
      <c r="GV79" s="16"/>
      <c r="GW79" s="16"/>
      <c r="GX79" s="16"/>
      <c r="GY79" s="16"/>
      <c r="GZ79" s="16"/>
      <c r="HA79" s="16"/>
      <c r="HB79" s="16"/>
      <c r="HC79" s="16"/>
      <c r="HD79" s="16"/>
      <c r="HE79" s="16"/>
      <c r="HF79" s="16"/>
      <c r="HG79" s="16"/>
      <c r="HH79" s="16"/>
      <c r="HI79" s="16"/>
      <c r="HJ79" s="16"/>
      <c r="HK79" s="16"/>
      <c r="HL79" s="16"/>
      <c r="HM79" s="16"/>
      <c r="HN79" s="16"/>
      <c r="HO79" s="16"/>
      <c r="HP79" s="16"/>
      <c r="HQ79" s="16"/>
      <c r="HR79" s="16"/>
      <c r="HS79" s="16"/>
      <c r="HT79" s="16"/>
      <c r="HU79" s="16"/>
      <c r="HV79" s="16"/>
      <c r="HW79" s="16"/>
      <c r="HX79" s="16"/>
      <c r="HY79" s="16"/>
      <c r="HZ79" s="16"/>
      <c r="IA79" s="16"/>
      <c r="IB79" s="16"/>
      <c r="IC79" s="16"/>
      <c r="ID79" s="16"/>
      <c r="IE79" s="16"/>
      <c r="IF79" s="16"/>
      <c r="IG79" s="16"/>
      <c r="IH79" s="16"/>
      <c r="II79" s="16"/>
      <c r="IJ79" s="16"/>
      <c r="IK79" s="16"/>
      <c r="IL79" s="16"/>
      <c r="IM79" s="16"/>
      <c r="IN79" s="16"/>
      <c r="IO79" s="16"/>
      <c r="IP79" s="16"/>
      <c r="IQ79" s="16"/>
      <c r="IR79" s="16"/>
      <c r="IS79" s="16"/>
      <c r="IT79" s="16"/>
      <c r="IU79" s="16"/>
      <c r="IV79" s="16"/>
    </row>
    <row r="80" spans="1:256" s="135" customFormat="1" ht="12.75">
      <c r="A80" s="490"/>
      <c r="B80" s="46">
        <v>3123</v>
      </c>
      <c r="C80" s="36" t="s">
        <v>23</v>
      </c>
      <c r="D80" s="30">
        <v>0</v>
      </c>
      <c r="E80" s="195">
        <v>0</v>
      </c>
      <c r="F80" s="364">
        <v>67400</v>
      </c>
      <c r="G80" s="192">
        <v>0</v>
      </c>
      <c r="H80" s="31"/>
      <c r="I80" s="31"/>
      <c r="J80" s="31"/>
      <c r="K80" s="31"/>
      <c r="L80" s="31"/>
      <c r="M80" s="31"/>
      <c r="N80" s="31"/>
      <c r="O80" s="8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  <c r="FZ80" s="16"/>
      <c r="GA80" s="16"/>
      <c r="GB80" s="16"/>
      <c r="GC80" s="16"/>
      <c r="GD80" s="16"/>
      <c r="GE80" s="16"/>
      <c r="GF80" s="16"/>
      <c r="GG80" s="16"/>
      <c r="GH80" s="16"/>
      <c r="GI80" s="16"/>
      <c r="GJ80" s="16"/>
      <c r="GK80" s="16"/>
      <c r="GL80" s="16"/>
      <c r="GM80" s="16"/>
      <c r="GN80" s="16"/>
      <c r="GO80" s="16"/>
      <c r="GP80" s="16"/>
      <c r="GQ80" s="16"/>
      <c r="GR80" s="16"/>
      <c r="GS80" s="16"/>
      <c r="GT80" s="16"/>
      <c r="GU80" s="16"/>
      <c r="GV80" s="16"/>
      <c r="GW80" s="16"/>
      <c r="GX80" s="16"/>
      <c r="GY80" s="16"/>
      <c r="GZ80" s="16"/>
      <c r="HA80" s="16"/>
      <c r="HB80" s="16"/>
      <c r="HC80" s="16"/>
      <c r="HD80" s="16"/>
      <c r="HE80" s="16"/>
      <c r="HF80" s="16"/>
      <c r="HG80" s="16"/>
      <c r="HH80" s="16"/>
      <c r="HI80" s="16"/>
      <c r="HJ80" s="16"/>
      <c r="HK80" s="16"/>
      <c r="HL80" s="16"/>
      <c r="HM80" s="16"/>
      <c r="HN80" s="16"/>
      <c r="HO80" s="16"/>
      <c r="HP80" s="16"/>
      <c r="HQ80" s="16"/>
      <c r="HR80" s="16"/>
      <c r="HS80" s="16"/>
      <c r="HT80" s="16"/>
      <c r="HU80" s="16"/>
      <c r="HV80" s="16"/>
      <c r="HW80" s="16"/>
      <c r="HX80" s="16"/>
      <c r="HY80" s="16"/>
      <c r="HZ80" s="16"/>
      <c r="IA80" s="16"/>
      <c r="IB80" s="16"/>
      <c r="IC80" s="16"/>
      <c r="ID80" s="16"/>
      <c r="IE80" s="16"/>
      <c r="IF80" s="16"/>
      <c r="IG80" s="16"/>
      <c r="IH80" s="16"/>
      <c r="II80" s="16"/>
      <c r="IJ80" s="16"/>
      <c r="IK80" s="16"/>
      <c r="IL80" s="16"/>
      <c r="IM80" s="16"/>
      <c r="IN80" s="16"/>
      <c r="IO80" s="16"/>
      <c r="IP80" s="16"/>
      <c r="IQ80" s="16"/>
      <c r="IR80" s="16"/>
      <c r="IS80" s="16"/>
      <c r="IT80" s="16"/>
      <c r="IU80" s="16"/>
      <c r="IV80" s="16"/>
    </row>
    <row r="81" spans="1:256" s="135" customFormat="1" ht="12.75">
      <c r="A81" s="490"/>
      <c r="B81" s="46">
        <v>3125</v>
      </c>
      <c r="C81" s="36" t="s">
        <v>24</v>
      </c>
      <c r="D81" s="30">
        <v>0</v>
      </c>
      <c r="E81" s="195">
        <v>0</v>
      </c>
      <c r="F81" s="364">
        <v>1844</v>
      </c>
      <c r="G81" s="192">
        <v>0</v>
      </c>
      <c r="H81" s="31"/>
      <c r="I81" s="31"/>
      <c r="J81" s="31"/>
      <c r="K81" s="31"/>
      <c r="L81" s="31"/>
      <c r="M81" s="31"/>
      <c r="N81" s="31"/>
      <c r="O81" s="8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  <c r="GZ81" s="16"/>
      <c r="HA81" s="16"/>
      <c r="HB81" s="16"/>
      <c r="HC81" s="16"/>
      <c r="HD81" s="16"/>
      <c r="HE81" s="16"/>
      <c r="HF81" s="16"/>
      <c r="HG81" s="16"/>
      <c r="HH81" s="16"/>
      <c r="HI81" s="16"/>
      <c r="HJ81" s="16"/>
      <c r="HK81" s="16"/>
      <c r="HL81" s="16"/>
      <c r="HM81" s="16"/>
      <c r="HN81" s="16"/>
      <c r="HO81" s="16"/>
      <c r="HP81" s="16"/>
      <c r="HQ81" s="16"/>
      <c r="HR81" s="16"/>
      <c r="HS81" s="16"/>
      <c r="HT81" s="16"/>
      <c r="HU81" s="16"/>
      <c r="HV81" s="16"/>
      <c r="HW81" s="16"/>
      <c r="HX81" s="16"/>
      <c r="HY81" s="16"/>
      <c r="HZ81" s="16"/>
      <c r="IA81" s="16"/>
      <c r="IB81" s="16"/>
      <c r="IC81" s="16"/>
      <c r="ID81" s="16"/>
      <c r="IE81" s="16"/>
      <c r="IF81" s="16"/>
      <c r="IG81" s="16"/>
      <c r="IH81" s="16"/>
      <c r="II81" s="16"/>
      <c r="IJ81" s="16"/>
      <c r="IK81" s="16"/>
      <c r="IL81" s="16"/>
      <c r="IM81" s="16"/>
      <c r="IN81" s="16"/>
      <c r="IO81" s="16"/>
      <c r="IP81" s="16"/>
      <c r="IQ81" s="16"/>
      <c r="IR81" s="16"/>
      <c r="IS81" s="16"/>
      <c r="IT81" s="16"/>
      <c r="IU81" s="16"/>
      <c r="IV81" s="16"/>
    </row>
    <row r="82" spans="1:256" s="135" customFormat="1" ht="12.75">
      <c r="A82" s="490"/>
      <c r="B82" s="46">
        <v>3141</v>
      </c>
      <c r="C82" s="36" t="s">
        <v>157</v>
      </c>
      <c r="D82" s="30">
        <v>0</v>
      </c>
      <c r="E82" s="195">
        <v>0</v>
      </c>
      <c r="F82" s="364">
        <v>1898</v>
      </c>
      <c r="G82" s="192">
        <v>0</v>
      </c>
      <c r="H82" s="31"/>
      <c r="I82" s="31"/>
      <c r="J82" s="31"/>
      <c r="K82" s="31"/>
      <c r="L82" s="31"/>
      <c r="M82" s="31"/>
      <c r="N82" s="31"/>
      <c r="O82" s="8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D82" s="16"/>
      <c r="GE82" s="16"/>
      <c r="GF82" s="16"/>
      <c r="GG82" s="16"/>
      <c r="GH82" s="16"/>
      <c r="GI82" s="16"/>
      <c r="GJ82" s="16"/>
      <c r="GK82" s="16"/>
      <c r="GL82" s="16"/>
      <c r="GM82" s="16"/>
      <c r="GN82" s="16"/>
      <c r="GO82" s="16"/>
      <c r="GP82" s="16"/>
      <c r="GQ82" s="16"/>
      <c r="GR82" s="16"/>
      <c r="GS82" s="16"/>
      <c r="GT82" s="16"/>
      <c r="GU82" s="16"/>
      <c r="GV82" s="16"/>
      <c r="GW82" s="16"/>
      <c r="GX82" s="16"/>
      <c r="GY82" s="16"/>
      <c r="GZ82" s="16"/>
      <c r="HA82" s="16"/>
      <c r="HB82" s="16"/>
      <c r="HC82" s="16"/>
      <c r="HD82" s="16"/>
      <c r="HE82" s="16"/>
      <c r="HF82" s="16"/>
      <c r="HG82" s="16"/>
      <c r="HH82" s="16"/>
      <c r="HI82" s="16"/>
      <c r="HJ82" s="16"/>
      <c r="HK82" s="16"/>
      <c r="HL82" s="16"/>
      <c r="HM82" s="16"/>
      <c r="HN82" s="16"/>
      <c r="HO82" s="16"/>
      <c r="HP82" s="16"/>
      <c r="HQ82" s="16"/>
      <c r="HR82" s="16"/>
      <c r="HS82" s="16"/>
      <c r="HT82" s="16"/>
      <c r="HU82" s="16"/>
      <c r="HV82" s="16"/>
      <c r="HW82" s="16"/>
      <c r="HX82" s="16"/>
      <c r="HY82" s="16"/>
      <c r="HZ82" s="16"/>
      <c r="IA82" s="16"/>
      <c r="IB82" s="16"/>
      <c r="IC82" s="16"/>
      <c r="ID82" s="16"/>
      <c r="IE82" s="16"/>
      <c r="IF82" s="16"/>
      <c r="IG82" s="16"/>
      <c r="IH82" s="16"/>
      <c r="II82" s="16"/>
      <c r="IJ82" s="16"/>
      <c r="IK82" s="16"/>
      <c r="IL82" s="16"/>
      <c r="IM82" s="16"/>
      <c r="IN82" s="16"/>
      <c r="IO82" s="16"/>
      <c r="IP82" s="16"/>
      <c r="IQ82" s="16"/>
      <c r="IR82" s="16"/>
      <c r="IS82" s="16"/>
      <c r="IT82" s="16"/>
      <c r="IU82" s="16"/>
      <c r="IV82" s="16"/>
    </row>
    <row r="83" spans="1:256" s="135" customFormat="1" ht="12.75">
      <c r="A83" s="490"/>
      <c r="B83" s="46">
        <v>3145</v>
      </c>
      <c r="C83" s="36" t="s">
        <v>25</v>
      </c>
      <c r="D83" s="30">
        <v>0</v>
      </c>
      <c r="E83" s="195">
        <v>0</v>
      </c>
      <c r="F83" s="364">
        <v>2920</v>
      </c>
      <c r="G83" s="192">
        <v>0</v>
      </c>
      <c r="H83" s="31"/>
      <c r="I83" s="31"/>
      <c r="J83" s="31"/>
      <c r="K83" s="31"/>
      <c r="L83" s="31"/>
      <c r="M83" s="31"/>
      <c r="N83" s="31"/>
      <c r="O83" s="8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  <c r="FZ83" s="16"/>
      <c r="GA83" s="16"/>
      <c r="GB83" s="16"/>
      <c r="GC83" s="16"/>
      <c r="GD83" s="16"/>
      <c r="GE83" s="16"/>
      <c r="GF83" s="16"/>
      <c r="GG83" s="16"/>
      <c r="GH83" s="16"/>
      <c r="GI83" s="16"/>
      <c r="GJ83" s="16"/>
      <c r="GK83" s="16"/>
      <c r="GL83" s="16"/>
      <c r="GM83" s="16"/>
      <c r="GN83" s="16"/>
      <c r="GO83" s="16"/>
      <c r="GP83" s="16"/>
      <c r="GQ83" s="16"/>
      <c r="GR83" s="16"/>
      <c r="GS83" s="16"/>
      <c r="GT83" s="16"/>
      <c r="GU83" s="16"/>
      <c r="GV83" s="16"/>
      <c r="GW83" s="16"/>
      <c r="GX83" s="16"/>
      <c r="GY83" s="16"/>
      <c r="GZ83" s="16"/>
      <c r="HA83" s="16"/>
      <c r="HB83" s="16"/>
      <c r="HC83" s="16"/>
      <c r="HD83" s="16"/>
      <c r="HE83" s="16"/>
      <c r="HF83" s="16"/>
      <c r="HG83" s="16"/>
      <c r="HH83" s="16"/>
      <c r="HI83" s="16"/>
      <c r="HJ83" s="16"/>
      <c r="HK83" s="16"/>
      <c r="HL83" s="16"/>
      <c r="HM83" s="16"/>
      <c r="HN83" s="16"/>
      <c r="HO83" s="16"/>
      <c r="HP83" s="16"/>
      <c r="HQ83" s="16"/>
      <c r="HR83" s="16"/>
      <c r="HS83" s="16"/>
      <c r="HT83" s="16"/>
      <c r="HU83" s="16"/>
      <c r="HV83" s="16"/>
      <c r="HW83" s="16"/>
      <c r="HX83" s="16"/>
      <c r="HY83" s="16"/>
      <c r="HZ83" s="16"/>
      <c r="IA83" s="16"/>
      <c r="IB83" s="16"/>
      <c r="IC83" s="16"/>
      <c r="ID83" s="16"/>
      <c r="IE83" s="16"/>
      <c r="IF83" s="16"/>
      <c r="IG83" s="16"/>
      <c r="IH83" s="16"/>
      <c r="II83" s="16"/>
      <c r="IJ83" s="16"/>
      <c r="IK83" s="16"/>
      <c r="IL83" s="16"/>
      <c r="IM83" s="16"/>
      <c r="IN83" s="16"/>
      <c r="IO83" s="16"/>
      <c r="IP83" s="16"/>
      <c r="IQ83" s="16"/>
      <c r="IR83" s="16"/>
      <c r="IS83" s="16"/>
      <c r="IT83" s="16"/>
      <c r="IU83" s="16"/>
      <c r="IV83" s="16"/>
    </row>
    <row r="84" spans="1:256" s="135" customFormat="1" ht="25.5">
      <c r="A84" s="490"/>
      <c r="B84" s="164">
        <v>3146</v>
      </c>
      <c r="C84" s="153" t="s">
        <v>169</v>
      </c>
      <c r="D84" s="202">
        <v>0</v>
      </c>
      <c r="E84" s="350">
        <v>0</v>
      </c>
      <c r="F84" s="441">
        <v>2386</v>
      </c>
      <c r="G84" s="321">
        <v>0</v>
      </c>
      <c r="H84" s="31"/>
      <c r="I84" s="31"/>
      <c r="J84" s="31"/>
      <c r="K84" s="31"/>
      <c r="L84" s="31"/>
      <c r="M84" s="31"/>
      <c r="N84" s="31"/>
      <c r="O84" s="8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6"/>
      <c r="GI84" s="16"/>
      <c r="GJ84" s="16"/>
      <c r="GK84" s="16"/>
      <c r="GL84" s="16"/>
      <c r="GM84" s="16"/>
      <c r="GN84" s="16"/>
      <c r="GO84" s="16"/>
      <c r="GP84" s="16"/>
      <c r="GQ84" s="16"/>
      <c r="GR84" s="16"/>
      <c r="GS84" s="16"/>
      <c r="GT84" s="16"/>
      <c r="GU84" s="16"/>
      <c r="GV84" s="16"/>
      <c r="GW84" s="16"/>
      <c r="GX84" s="16"/>
      <c r="GY84" s="16"/>
      <c r="GZ84" s="16"/>
      <c r="HA84" s="16"/>
      <c r="HB84" s="16"/>
      <c r="HC84" s="16"/>
      <c r="HD84" s="16"/>
      <c r="HE84" s="16"/>
      <c r="HF84" s="16"/>
      <c r="HG84" s="16"/>
      <c r="HH84" s="16"/>
      <c r="HI84" s="16"/>
      <c r="HJ84" s="16"/>
      <c r="HK84" s="16"/>
      <c r="HL84" s="16"/>
      <c r="HM84" s="16"/>
      <c r="HN84" s="16"/>
      <c r="HO84" s="16"/>
      <c r="HP84" s="16"/>
      <c r="HQ84" s="16"/>
      <c r="HR84" s="16"/>
      <c r="HS84" s="16"/>
      <c r="HT84" s="16"/>
      <c r="HU84" s="16"/>
      <c r="HV84" s="16"/>
      <c r="HW84" s="16"/>
      <c r="HX84" s="16"/>
      <c r="HY84" s="16"/>
      <c r="HZ84" s="16"/>
      <c r="IA84" s="16"/>
      <c r="IB84" s="16"/>
      <c r="IC84" s="16"/>
      <c r="ID84" s="16"/>
      <c r="IE84" s="16"/>
      <c r="IF84" s="16"/>
      <c r="IG84" s="16"/>
      <c r="IH84" s="16"/>
      <c r="II84" s="16"/>
      <c r="IJ84" s="16"/>
      <c r="IK84" s="16"/>
      <c r="IL84" s="16"/>
      <c r="IM84" s="16"/>
      <c r="IN84" s="16"/>
      <c r="IO84" s="16"/>
      <c r="IP84" s="16"/>
      <c r="IQ84" s="16"/>
      <c r="IR84" s="16"/>
      <c r="IS84" s="16"/>
      <c r="IT84" s="16"/>
      <c r="IU84" s="16"/>
      <c r="IV84" s="16"/>
    </row>
    <row r="85" spans="1:256" s="136" customFormat="1" ht="12.75">
      <c r="A85" s="490"/>
      <c r="B85" s="46">
        <v>3150</v>
      </c>
      <c r="C85" s="36" t="s">
        <v>28</v>
      </c>
      <c r="D85" s="30">
        <v>0</v>
      </c>
      <c r="E85" s="195">
        <v>0</v>
      </c>
      <c r="F85" s="364">
        <v>5017</v>
      </c>
      <c r="G85" s="192">
        <v>0</v>
      </c>
      <c r="O85" s="8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  <c r="FZ85" s="16"/>
      <c r="GA85" s="16"/>
      <c r="GB85" s="16"/>
      <c r="GC85" s="16"/>
      <c r="GD85" s="16"/>
      <c r="GE85" s="16"/>
      <c r="GF85" s="16"/>
      <c r="GG85" s="16"/>
      <c r="GH85" s="16"/>
      <c r="GI85" s="16"/>
      <c r="GJ85" s="16"/>
      <c r="GK85" s="16"/>
      <c r="GL85" s="16"/>
      <c r="GM85" s="16"/>
      <c r="GN85" s="16"/>
      <c r="GO85" s="16"/>
      <c r="GP85" s="16"/>
      <c r="GQ85" s="16"/>
      <c r="GR85" s="16"/>
      <c r="GS85" s="16"/>
      <c r="GT85" s="16"/>
      <c r="GU85" s="16"/>
      <c r="GV85" s="16"/>
      <c r="GW85" s="16"/>
      <c r="GX85" s="16"/>
      <c r="GY85" s="16"/>
      <c r="GZ85" s="16"/>
      <c r="HA85" s="16"/>
      <c r="HB85" s="16"/>
      <c r="HC85" s="16"/>
      <c r="HD85" s="16"/>
      <c r="HE85" s="16"/>
      <c r="HF85" s="16"/>
      <c r="HG85" s="16"/>
      <c r="HH85" s="16"/>
      <c r="HI85" s="16"/>
      <c r="HJ85" s="16"/>
      <c r="HK85" s="16"/>
      <c r="HL85" s="16"/>
      <c r="HM85" s="16"/>
      <c r="HN85" s="16"/>
      <c r="HO85" s="16"/>
      <c r="HP85" s="16"/>
      <c r="HQ85" s="16"/>
      <c r="HR85" s="16"/>
      <c r="HS85" s="16"/>
      <c r="HT85" s="16"/>
      <c r="HU85" s="16"/>
      <c r="HV85" s="16"/>
      <c r="HW85" s="16"/>
      <c r="HX85" s="16"/>
      <c r="HY85" s="16"/>
      <c r="HZ85" s="16"/>
      <c r="IA85" s="16"/>
      <c r="IB85" s="16"/>
      <c r="IC85" s="16"/>
      <c r="ID85" s="16"/>
      <c r="IE85" s="16"/>
      <c r="IF85" s="16"/>
      <c r="IG85" s="16"/>
      <c r="IH85" s="16"/>
      <c r="II85" s="16"/>
      <c r="IJ85" s="16"/>
      <c r="IK85" s="16"/>
      <c r="IL85" s="16"/>
      <c r="IM85" s="16"/>
      <c r="IN85" s="16"/>
      <c r="IO85" s="16"/>
      <c r="IP85" s="16"/>
      <c r="IQ85" s="16"/>
      <c r="IR85" s="16"/>
      <c r="IS85" s="16"/>
      <c r="IT85" s="16"/>
      <c r="IU85" s="16"/>
      <c r="IV85" s="16"/>
    </row>
    <row r="86" spans="1:7" ht="12.75">
      <c r="A86" s="490"/>
      <c r="B86" s="46">
        <v>3231</v>
      </c>
      <c r="C86" s="36" t="s">
        <v>29</v>
      </c>
      <c r="D86" s="30">
        <v>0</v>
      </c>
      <c r="E86" s="195">
        <v>0</v>
      </c>
      <c r="F86" s="364">
        <v>19818</v>
      </c>
      <c r="G86" s="192">
        <v>0</v>
      </c>
    </row>
    <row r="87" spans="1:7" ht="12.75">
      <c r="A87" s="490"/>
      <c r="B87" s="46">
        <v>3299</v>
      </c>
      <c r="C87" s="36" t="s">
        <v>34</v>
      </c>
      <c r="D87" s="30">
        <v>3260624</v>
      </c>
      <c r="E87" s="352">
        <v>3260624</v>
      </c>
      <c r="F87" s="364">
        <v>0</v>
      </c>
      <c r="G87" s="192">
        <v>0</v>
      </c>
    </row>
    <row r="88" spans="1:7" ht="12.75">
      <c r="A88" s="490"/>
      <c r="B88" s="46">
        <v>3421</v>
      </c>
      <c r="C88" s="36" t="s">
        <v>30</v>
      </c>
      <c r="D88" s="30">
        <v>0</v>
      </c>
      <c r="E88" s="195">
        <v>0</v>
      </c>
      <c r="F88" s="364">
        <v>5534</v>
      </c>
      <c r="G88" s="192">
        <v>0</v>
      </c>
    </row>
    <row r="89" spans="1:20" ht="12.75">
      <c r="A89" s="491"/>
      <c r="B89" s="46">
        <v>4322</v>
      </c>
      <c r="C89" s="36" t="s">
        <v>31</v>
      </c>
      <c r="D89" s="30">
        <v>0</v>
      </c>
      <c r="E89" s="195">
        <v>0</v>
      </c>
      <c r="F89" s="364">
        <v>7802</v>
      </c>
      <c r="G89" s="192">
        <v>0</v>
      </c>
      <c r="T89" s="175"/>
    </row>
    <row r="90" spans="1:7" ht="12.75">
      <c r="A90" s="486" t="s">
        <v>108</v>
      </c>
      <c r="B90" s="487"/>
      <c r="C90" s="488"/>
      <c r="D90" s="298">
        <f>SUM(D73:D89)</f>
        <v>3260624</v>
      </c>
      <c r="E90" s="161">
        <f>SUM(E73:E89)</f>
        <v>3260624</v>
      </c>
      <c r="F90" s="442">
        <f>SUM(F73:F89)</f>
        <v>547113</v>
      </c>
      <c r="G90" s="134">
        <f>F90/E90*100</f>
        <v>16.779395600351343</v>
      </c>
    </row>
    <row r="91" spans="1:7" ht="12.75">
      <c r="A91" s="485"/>
      <c r="B91" s="485"/>
      <c r="C91" s="485"/>
      <c r="D91" s="485"/>
      <c r="E91" s="485"/>
      <c r="F91" s="485"/>
      <c r="G91" s="485"/>
    </row>
    <row r="92" spans="1:256" s="135" customFormat="1" ht="12.75">
      <c r="A92" s="473"/>
      <c r="B92" s="473"/>
      <c r="C92" s="473"/>
      <c r="D92" s="473"/>
      <c r="E92" s="473"/>
      <c r="F92" s="473"/>
      <c r="G92" s="473"/>
      <c r="H92" s="31"/>
      <c r="I92" s="31"/>
      <c r="J92" s="31"/>
      <c r="K92" s="31"/>
      <c r="L92" s="31"/>
      <c r="M92" s="31"/>
      <c r="N92" s="31"/>
      <c r="O92" s="8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  <c r="GJ92" s="16"/>
      <c r="GK92" s="16"/>
      <c r="GL92" s="16"/>
      <c r="GM92" s="16"/>
      <c r="GN92" s="16"/>
      <c r="GO92" s="16"/>
      <c r="GP92" s="16"/>
      <c r="GQ92" s="16"/>
      <c r="GR92" s="16"/>
      <c r="GS92" s="16"/>
      <c r="GT92" s="16"/>
      <c r="GU92" s="16"/>
      <c r="GV92" s="16"/>
      <c r="GW92" s="16"/>
      <c r="GX92" s="16"/>
      <c r="GY92" s="16"/>
      <c r="GZ92" s="16"/>
      <c r="HA92" s="16"/>
      <c r="HB92" s="16"/>
      <c r="HC92" s="16"/>
      <c r="HD92" s="16"/>
      <c r="HE92" s="16"/>
      <c r="HF92" s="16"/>
      <c r="HG92" s="16"/>
      <c r="HH92" s="16"/>
      <c r="HI92" s="16"/>
      <c r="HJ92" s="16"/>
      <c r="HK92" s="16"/>
      <c r="HL92" s="16"/>
      <c r="HM92" s="16"/>
      <c r="HN92" s="16"/>
      <c r="HO92" s="16"/>
      <c r="HP92" s="16"/>
      <c r="HQ92" s="16"/>
      <c r="HR92" s="16"/>
      <c r="HS92" s="16"/>
      <c r="HT92" s="16"/>
      <c r="HU92" s="16"/>
      <c r="HV92" s="16"/>
      <c r="HW92" s="16"/>
      <c r="HX92" s="16"/>
      <c r="HY92" s="16"/>
      <c r="HZ92" s="16"/>
      <c r="IA92" s="16"/>
      <c r="IB92" s="16"/>
      <c r="IC92" s="16"/>
      <c r="ID92" s="16"/>
      <c r="IE92" s="16"/>
      <c r="IF92" s="16"/>
      <c r="IG92" s="16"/>
      <c r="IH92" s="16"/>
      <c r="II92" s="16"/>
      <c r="IJ92" s="16"/>
      <c r="IK92" s="16"/>
      <c r="IL92" s="16"/>
      <c r="IM92" s="16"/>
      <c r="IN92" s="16"/>
      <c r="IO92" s="16"/>
      <c r="IP92" s="16"/>
      <c r="IQ92" s="16"/>
      <c r="IR92" s="16"/>
      <c r="IS92" s="16"/>
      <c r="IT92" s="16"/>
      <c r="IU92" s="16"/>
      <c r="IV92" s="16"/>
    </row>
    <row r="93" spans="1:256" s="135" customFormat="1" ht="12.75">
      <c r="A93" s="520" t="s">
        <v>132</v>
      </c>
      <c r="B93" s="520"/>
      <c r="C93" s="520"/>
      <c r="D93" s="520"/>
      <c r="E93" s="520"/>
      <c r="F93" s="520"/>
      <c r="G93" s="520"/>
      <c r="H93" s="31"/>
      <c r="I93" s="31"/>
      <c r="J93" s="31"/>
      <c r="K93" s="31"/>
      <c r="L93" s="31"/>
      <c r="M93" s="31"/>
      <c r="N93" s="31"/>
      <c r="O93" s="8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/>
      <c r="EV93" s="16"/>
      <c r="EW93" s="16"/>
      <c r="EX93" s="16"/>
      <c r="EY93" s="16"/>
      <c r="EZ93" s="16"/>
      <c r="FA93" s="16"/>
      <c r="FB93" s="16"/>
      <c r="FC93" s="16"/>
      <c r="FD93" s="16"/>
      <c r="FE93" s="16"/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  <c r="GJ93" s="16"/>
      <c r="GK93" s="16"/>
      <c r="GL93" s="16"/>
      <c r="GM93" s="16"/>
      <c r="GN93" s="16"/>
      <c r="GO93" s="16"/>
      <c r="GP93" s="16"/>
      <c r="GQ93" s="16"/>
      <c r="GR93" s="16"/>
      <c r="GS93" s="16"/>
      <c r="GT93" s="16"/>
      <c r="GU93" s="16"/>
      <c r="GV93" s="16"/>
      <c r="GW93" s="16"/>
      <c r="GX93" s="16"/>
      <c r="GY93" s="16"/>
      <c r="GZ93" s="16"/>
      <c r="HA93" s="16"/>
      <c r="HB93" s="16"/>
      <c r="HC93" s="16"/>
      <c r="HD93" s="16"/>
      <c r="HE93" s="16"/>
      <c r="HF93" s="16"/>
      <c r="HG93" s="16"/>
      <c r="HH93" s="16"/>
      <c r="HI93" s="16"/>
      <c r="HJ93" s="16"/>
      <c r="HK93" s="16"/>
      <c r="HL93" s="16"/>
      <c r="HM93" s="16"/>
      <c r="HN93" s="16"/>
      <c r="HO93" s="16"/>
      <c r="HP93" s="16"/>
      <c r="HQ93" s="16"/>
      <c r="HR93" s="16"/>
      <c r="HS93" s="16"/>
      <c r="HT93" s="16"/>
      <c r="HU93" s="16"/>
      <c r="HV93" s="16"/>
      <c r="HW93" s="16"/>
      <c r="HX93" s="16"/>
      <c r="HY93" s="16"/>
      <c r="HZ93" s="16"/>
      <c r="IA93" s="16"/>
      <c r="IB93" s="16"/>
      <c r="IC93" s="16"/>
      <c r="ID93" s="16"/>
      <c r="IE93" s="16"/>
      <c r="IF93" s="16"/>
      <c r="IG93" s="16"/>
      <c r="IH93" s="16"/>
      <c r="II93" s="16"/>
      <c r="IJ93" s="16"/>
      <c r="IK93" s="16"/>
      <c r="IL93" s="16"/>
      <c r="IM93" s="16"/>
      <c r="IN93" s="16"/>
      <c r="IO93" s="16"/>
      <c r="IP93" s="16"/>
      <c r="IQ93" s="16"/>
      <c r="IR93" s="16"/>
      <c r="IS93" s="16"/>
      <c r="IT93" s="16"/>
      <c r="IU93" s="16"/>
      <c r="IV93" s="16"/>
    </row>
    <row r="94" spans="1:256" s="135" customFormat="1" ht="25.5">
      <c r="A94" s="7" t="s">
        <v>11</v>
      </c>
      <c r="B94" s="7" t="s">
        <v>12</v>
      </c>
      <c r="C94" s="5" t="s">
        <v>13</v>
      </c>
      <c r="D94" s="54" t="s">
        <v>126</v>
      </c>
      <c r="E94" s="61" t="s">
        <v>127</v>
      </c>
      <c r="F94" s="5" t="s">
        <v>2</v>
      </c>
      <c r="G94" s="53" t="s">
        <v>128</v>
      </c>
      <c r="H94" s="31"/>
      <c r="I94" s="31"/>
      <c r="J94" s="31"/>
      <c r="K94" s="31"/>
      <c r="L94" s="31"/>
      <c r="M94" s="31"/>
      <c r="N94" s="31"/>
      <c r="O94" s="86"/>
      <c r="P94" s="16"/>
      <c r="Q94" s="16"/>
      <c r="R94" s="16"/>
      <c r="S94" s="16"/>
      <c r="T94" s="16"/>
      <c r="U94" s="16"/>
      <c r="V94" s="16"/>
      <c r="W94" s="175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/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  <c r="GJ94" s="16"/>
      <c r="GK94" s="16"/>
      <c r="GL94" s="16"/>
      <c r="GM94" s="16"/>
      <c r="GN94" s="16"/>
      <c r="GO94" s="16"/>
      <c r="GP94" s="16"/>
      <c r="GQ94" s="16"/>
      <c r="GR94" s="16"/>
      <c r="GS94" s="16"/>
      <c r="GT94" s="16"/>
      <c r="GU94" s="16"/>
      <c r="GV94" s="16"/>
      <c r="GW94" s="16"/>
      <c r="GX94" s="16"/>
      <c r="GY94" s="16"/>
      <c r="GZ94" s="16"/>
      <c r="HA94" s="16"/>
      <c r="HB94" s="16"/>
      <c r="HC94" s="16"/>
      <c r="HD94" s="16"/>
      <c r="HE94" s="16"/>
      <c r="HF94" s="16"/>
      <c r="HG94" s="16"/>
      <c r="HH94" s="16"/>
      <c r="HI94" s="16"/>
      <c r="HJ94" s="16"/>
      <c r="HK94" s="16"/>
      <c r="HL94" s="16"/>
      <c r="HM94" s="16"/>
      <c r="HN94" s="16"/>
      <c r="HO94" s="16"/>
      <c r="HP94" s="16"/>
      <c r="HQ94" s="16"/>
      <c r="HR94" s="16"/>
      <c r="HS94" s="16"/>
      <c r="HT94" s="16"/>
      <c r="HU94" s="16"/>
      <c r="HV94" s="16"/>
      <c r="HW94" s="16"/>
      <c r="HX94" s="16"/>
      <c r="HY94" s="16"/>
      <c r="HZ94" s="16"/>
      <c r="IA94" s="16"/>
      <c r="IB94" s="16"/>
      <c r="IC94" s="16"/>
      <c r="ID94" s="16"/>
      <c r="IE94" s="16"/>
      <c r="IF94" s="16"/>
      <c r="IG94" s="16"/>
      <c r="IH94" s="16"/>
      <c r="II94" s="16"/>
      <c r="IJ94" s="16"/>
      <c r="IK94" s="16"/>
      <c r="IL94" s="16"/>
      <c r="IM94" s="16"/>
      <c r="IN94" s="16"/>
      <c r="IO94" s="16"/>
      <c r="IP94" s="16"/>
      <c r="IQ94" s="16"/>
      <c r="IR94" s="16"/>
      <c r="IS94" s="16"/>
      <c r="IT94" s="16"/>
      <c r="IU94" s="16"/>
      <c r="IV94" s="16"/>
    </row>
    <row r="95" spans="1:256" s="135" customFormat="1" ht="12.75">
      <c r="A95" s="489" t="s">
        <v>17</v>
      </c>
      <c r="B95" s="156">
        <v>3111</v>
      </c>
      <c r="C95" s="36" t="s">
        <v>101</v>
      </c>
      <c r="D95" s="30">
        <v>0</v>
      </c>
      <c r="E95" s="353">
        <v>0</v>
      </c>
      <c r="F95" s="364">
        <v>130</v>
      </c>
      <c r="G95" s="189">
        <v>0</v>
      </c>
      <c r="H95" s="31"/>
      <c r="I95" s="31"/>
      <c r="J95" s="31"/>
      <c r="K95" s="31"/>
      <c r="L95" s="31"/>
      <c r="M95" s="31"/>
      <c r="N95" s="31"/>
      <c r="O95" s="8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  <c r="GZ95" s="16"/>
      <c r="HA95" s="16"/>
      <c r="HB95" s="16"/>
      <c r="HC95" s="16"/>
      <c r="HD95" s="16"/>
      <c r="HE95" s="16"/>
      <c r="HF95" s="16"/>
      <c r="HG95" s="16"/>
      <c r="HH95" s="16"/>
      <c r="HI95" s="16"/>
      <c r="HJ95" s="16"/>
      <c r="HK95" s="16"/>
      <c r="HL95" s="16"/>
      <c r="HM95" s="16"/>
      <c r="HN95" s="16"/>
      <c r="HO95" s="16"/>
      <c r="HP95" s="16"/>
      <c r="HQ95" s="16"/>
      <c r="HR95" s="16"/>
      <c r="HS95" s="16"/>
      <c r="HT95" s="16"/>
      <c r="HU95" s="16"/>
      <c r="HV95" s="16"/>
      <c r="HW95" s="16"/>
      <c r="HX95" s="16"/>
      <c r="HY95" s="16"/>
      <c r="HZ95" s="16"/>
      <c r="IA95" s="16"/>
      <c r="IB95" s="16"/>
      <c r="IC95" s="16"/>
      <c r="ID95" s="16"/>
      <c r="IE95" s="16"/>
      <c r="IF95" s="16"/>
      <c r="IG95" s="16"/>
      <c r="IH95" s="16"/>
      <c r="II95" s="16"/>
      <c r="IJ95" s="16"/>
      <c r="IK95" s="16"/>
      <c r="IL95" s="16"/>
      <c r="IM95" s="16"/>
      <c r="IN95" s="16"/>
      <c r="IO95" s="16"/>
      <c r="IP95" s="16"/>
      <c r="IQ95" s="16"/>
      <c r="IR95" s="16"/>
      <c r="IS95" s="16"/>
      <c r="IT95" s="16"/>
      <c r="IU95" s="16"/>
      <c r="IV95" s="16"/>
    </row>
    <row r="96" spans="1:256" s="135" customFormat="1" ht="12.75">
      <c r="A96" s="490"/>
      <c r="B96" s="69">
        <v>3121</v>
      </c>
      <c r="C96" s="36" t="s">
        <v>21</v>
      </c>
      <c r="D96" s="30">
        <v>0</v>
      </c>
      <c r="E96" s="353">
        <v>0</v>
      </c>
      <c r="F96" s="364">
        <v>1347</v>
      </c>
      <c r="G96" s="189">
        <v>0</v>
      </c>
      <c r="H96" s="31"/>
      <c r="I96" s="31"/>
      <c r="J96" s="31"/>
      <c r="K96" s="31"/>
      <c r="L96" s="31"/>
      <c r="M96" s="31"/>
      <c r="N96" s="31"/>
      <c r="O96" s="8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  <c r="EU96" s="16"/>
      <c r="EV96" s="16"/>
      <c r="EW96" s="16"/>
      <c r="EX96" s="16"/>
      <c r="EY96" s="16"/>
      <c r="EZ96" s="16"/>
      <c r="FA96" s="16"/>
      <c r="FB96" s="16"/>
      <c r="FC96" s="16"/>
      <c r="FD96" s="16"/>
      <c r="FE96" s="16"/>
      <c r="FF96" s="16"/>
      <c r="FG96" s="16"/>
      <c r="FH96" s="16"/>
      <c r="FI96" s="16"/>
      <c r="FJ96" s="16"/>
      <c r="FK96" s="16"/>
      <c r="FL96" s="16"/>
      <c r="FM96" s="16"/>
      <c r="FN96" s="16"/>
      <c r="FO96" s="16"/>
      <c r="FP96" s="16"/>
      <c r="FQ96" s="16"/>
      <c r="FR96" s="16"/>
      <c r="FS96" s="16"/>
      <c r="FT96" s="16"/>
      <c r="FU96" s="16"/>
      <c r="FV96" s="16"/>
      <c r="FW96" s="16"/>
      <c r="FX96" s="16"/>
      <c r="FY96" s="16"/>
      <c r="FZ96" s="16"/>
      <c r="GA96" s="16"/>
      <c r="GB96" s="16"/>
      <c r="GC96" s="16"/>
      <c r="GD96" s="16"/>
      <c r="GE96" s="16"/>
      <c r="GF96" s="16"/>
      <c r="GG96" s="16"/>
      <c r="GH96" s="16"/>
      <c r="GI96" s="16"/>
      <c r="GJ96" s="16"/>
      <c r="GK96" s="16"/>
      <c r="GL96" s="16"/>
      <c r="GM96" s="16"/>
      <c r="GN96" s="16"/>
      <c r="GO96" s="16"/>
      <c r="GP96" s="16"/>
      <c r="GQ96" s="16"/>
      <c r="GR96" s="16"/>
      <c r="GS96" s="16"/>
      <c r="GT96" s="16"/>
      <c r="GU96" s="16"/>
      <c r="GV96" s="16"/>
      <c r="GW96" s="16"/>
      <c r="GX96" s="16"/>
      <c r="GY96" s="16"/>
      <c r="GZ96" s="16"/>
      <c r="HA96" s="16"/>
      <c r="HB96" s="16"/>
      <c r="HC96" s="16"/>
      <c r="HD96" s="16"/>
      <c r="HE96" s="16"/>
      <c r="HF96" s="16"/>
      <c r="HG96" s="16"/>
      <c r="HH96" s="16"/>
      <c r="HI96" s="16"/>
      <c r="HJ96" s="16"/>
      <c r="HK96" s="16"/>
      <c r="HL96" s="16"/>
      <c r="HM96" s="16"/>
      <c r="HN96" s="16"/>
      <c r="HO96" s="16"/>
      <c r="HP96" s="16"/>
      <c r="HQ96" s="16"/>
      <c r="HR96" s="16"/>
      <c r="HS96" s="16"/>
      <c r="HT96" s="16"/>
      <c r="HU96" s="16"/>
      <c r="HV96" s="16"/>
      <c r="HW96" s="16"/>
      <c r="HX96" s="16"/>
      <c r="HY96" s="16"/>
      <c r="HZ96" s="16"/>
      <c r="IA96" s="16"/>
      <c r="IB96" s="16"/>
      <c r="IC96" s="16"/>
      <c r="ID96" s="16"/>
      <c r="IE96" s="16"/>
      <c r="IF96" s="16"/>
      <c r="IG96" s="16"/>
      <c r="IH96" s="16"/>
      <c r="II96" s="16"/>
      <c r="IJ96" s="16"/>
      <c r="IK96" s="16"/>
      <c r="IL96" s="16"/>
      <c r="IM96" s="16"/>
      <c r="IN96" s="16"/>
      <c r="IO96" s="16"/>
      <c r="IP96" s="16"/>
      <c r="IQ96" s="16"/>
      <c r="IR96" s="16"/>
      <c r="IS96" s="16"/>
      <c r="IT96" s="16"/>
      <c r="IU96" s="16"/>
      <c r="IV96" s="16"/>
    </row>
    <row r="97" spans="1:256" s="135" customFormat="1" ht="12.75">
      <c r="A97" s="490"/>
      <c r="B97" s="157">
        <v>3122</v>
      </c>
      <c r="C97" s="158" t="s">
        <v>22</v>
      </c>
      <c r="D97" s="30">
        <v>0</v>
      </c>
      <c r="E97" s="353">
        <v>0</v>
      </c>
      <c r="F97" s="443">
        <v>14669</v>
      </c>
      <c r="G97" s="189">
        <v>0</v>
      </c>
      <c r="H97" s="31"/>
      <c r="I97" s="31"/>
      <c r="J97" s="31"/>
      <c r="K97" s="31"/>
      <c r="L97" s="31"/>
      <c r="M97" s="31"/>
      <c r="N97" s="31"/>
      <c r="O97" s="86"/>
      <c r="P97" s="16"/>
      <c r="Q97" s="322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  <c r="EU97" s="16"/>
      <c r="EV97" s="16"/>
      <c r="EW97" s="16"/>
      <c r="EX97" s="16"/>
      <c r="EY97" s="16"/>
      <c r="EZ97" s="16"/>
      <c r="FA97" s="16"/>
      <c r="FB97" s="16"/>
      <c r="FC97" s="16"/>
      <c r="FD97" s="16"/>
      <c r="FE97" s="16"/>
      <c r="FF97" s="16"/>
      <c r="FG97" s="16"/>
      <c r="FH97" s="16"/>
      <c r="FI97" s="16"/>
      <c r="FJ97" s="16"/>
      <c r="FK97" s="16"/>
      <c r="FL97" s="16"/>
      <c r="FM97" s="16"/>
      <c r="FN97" s="16"/>
      <c r="FO97" s="16"/>
      <c r="FP97" s="16"/>
      <c r="FQ97" s="16"/>
      <c r="FR97" s="16"/>
      <c r="FS97" s="16"/>
      <c r="FT97" s="16"/>
      <c r="FU97" s="16"/>
      <c r="FV97" s="16"/>
      <c r="FW97" s="16"/>
      <c r="FX97" s="16"/>
      <c r="FY97" s="16"/>
      <c r="FZ97" s="16"/>
      <c r="GA97" s="16"/>
      <c r="GB97" s="16"/>
      <c r="GC97" s="16"/>
      <c r="GD97" s="16"/>
      <c r="GE97" s="16"/>
      <c r="GF97" s="16"/>
      <c r="GG97" s="16"/>
      <c r="GH97" s="16"/>
      <c r="GI97" s="16"/>
      <c r="GJ97" s="16"/>
      <c r="GK97" s="16"/>
      <c r="GL97" s="16"/>
      <c r="GM97" s="16"/>
      <c r="GN97" s="16"/>
      <c r="GO97" s="16"/>
      <c r="GP97" s="16"/>
      <c r="GQ97" s="16"/>
      <c r="GR97" s="16"/>
      <c r="GS97" s="16"/>
      <c r="GT97" s="16"/>
      <c r="GU97" s="16"/>
      <c r="GV97" s="16"/>
      <c r="GW97" s="16"/>
      <c r="GX97" s="16"/>
      <c r="GY97" s="16"/>
      <c r="GZ97" s="16"/>
      <c r="HA97" s="16"/>
      <c r="HB97" s="16"/>
      <c r="HC97" s="16"/>
      <c r="HD97" s="16"/>
      <c r="HE97" s="16"/>
      <c r="HF97" s="16"/>
      <c r="HG97" s="16"/>
      <c r="HH97" s="16"/>
      <c r="HI97" s="16"/>
      <c r="HJ97" s="16"/>
      <c r="HK97" s="16"/>
      <c r="HL97" s="16"/>
      <c r="HM97" s="16"/>
      <c r="HN97" s="16"/>
      <c r="HO97" s="16"/>
      <c r="HP97" s="16"/>
      <c r="HQ97" s="16"/>
      <c r="HR97" s="16"/>
      <c r="HS97" s="16"/>
      <c r="HT97" s="16"/>
      <c r="HU97" s="16"/>
      <c r="HV97" s="16"/>
      <c r="HW97" s="16"/>
      <c r="HX97" s="16"/>
      <c r="HY97" s="16"/>
      <c r="HZ97" s="16"/>
      <c r="IA97" s="16"/>
      <c r="IB97" s="16"/>
      <c r="IC97" s="16"/>
      <c r="ID97" s="16"/>
      <c r="IE97" s="16"/>
      <c r="IF97" s="16"/>
      <c r="IG97" s="16"/>
      <c r="IH97" s="16"/>
      <c r="II97" s="16"/>
      <c r="IJ97" s="16"/>
      <c r="IK97" s="16"/>
      <c r="IL97" s="16"/>
      <c r="IM97" s="16"/>
      <c r="IN97" s="16"/>
      <c r="IO97" s="16"/>
      <c r="IP97" s="16"/>
      <c r="IQ97" s="16"/>
      <c r="IR97" s="16"/>
      <c r="IS97" s="16"/>
      <c r="IT97" s="16"/>
      <c r="IU97" s="16"/>
      <c r="IV97" s="16"/>
    </row>
    <row r="98" spans="1:256" s="135" customFormat="1" ht="12.75">
      <c r="A98" s="490"/>
      <c r="B98" s="46">
        <v>3123</v>
      </c>
      <c r="C98" s="36" t="s">
        <v>23</v>
      </c>
      <c r="D98" s="30">
        <v>0</v>
      </c>
      <c r="E98" s="353">
        <v>0</v>
      </c>
      <c r="F98" s="443">
        <v>8669</v>
      </c>
      <c r="G98" s="189">
        <v>0</v>
      </c>
      <c r="H98" s="31"/>
      <c r="I98" s="31"/>
      <c r="J98" s="31"/>
      <c r="K98" s="31"/>
      <c r="L98" s="31"/>
      <c r="M98" s="31"/>
      <c r="N98" s="31"/>
      <c r="O98" s="8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  <c r="GJ98" s="16"/>
      <c r="GK98" s="16"/>
      <c r="GL98" s="16"/>
      <c r="GM98" s="16"/>
      <c r="GN98" s="16"/>
      <c r="GO98" s="16"/>
      <c r="GP98" s="16"/>
      <c r="GQ98" s="16"/>
      <c r="GR98" s="16"/>
      <c r="GS98" s="16"/>
      <c r="GT98" s="16"/>
      <c r="GU98" s="16"/>
      <c r="GV98" s="16"/>
      <c r="GW98" s="16"/>
      <c r="GX98" s="16"/>
      <c r="GY98" s="16"/>
      <c r="GZ98" s="16"/>
      <c r="HA98" s="16"/>
      <c r="HB98" s="16"/>
      <c r="HC98" s="16"/>
      <c r="HD98" s="16"/>
      <c r="HE98" s="16"/>
      <c r="HF98" s="16"/>
      <c r="HG98" s="16"/>
      <c r="HH98" s="16"/>
      <c r="HI98" s="16"/>
      <c r="HJ98" s="16"/>
      <c r="HK98" s="16"/>
      <c r="HL98" s="16"/>
      <c r="HM98" s="16"/>
      <c r="HN98" s="16"/>
      <c r="HO98" s="16"/>
      <c r="HP98" s="16"/>
      <c r="HQ98" s="16"/>
      <c r="HR98" s="16"/>
      <c r="HS98" s="16"/>
      <c r="HT98" s="16"/>
      <c r="HU98" s="16"/>
      <c r="HV98" s="16"/>
      <c r="HW98" s="16"/>
      <c r="HX98" s="16"/>
      <c r="HY98" s="16"/>
      <c r="HZ98" s="16"/>
      <c r="IA98" s="16"/>
      <c r="IB98" s="16"/>
      <c r="IC98" s="16"/>
      <c r="ID98" s="16"/>
      <c r="IE98" s="16"/>
      <c r="IF98" s="16"/>
      <c r="IG98" s="16"/>
      <c r="IH98" s="16"/>
      <c r="II98" s="16"/>
      <c r="IJ98" s="16"/>
      <c r="IK98" s="16"/>
      <c r="IL98" s="16"/>
      <c r="IM98" s="16"/>
      <c r="IN98" s="16"/>
      <c r="IO98" s="16"/>
      <c r="IP98" s="16"/>
      <c r="IQ98" s="16"/>
      <c r="IR98" s="16"/>
      <c r="IS98" s="16"/>
      <c r="IT98" s="16"/>
      <c r="IU98" s="16"/>
      <c r="IV98" s="16"/>
    </row>
    <row r="99" spans="1:256" s="135" customFormat="1" ht="25.5">
      <c r="A99" s="490"/>
      <c r="B99" s="173">
        <v>3141</v>
      </c>
      <c r="C99" s="160" t="s">
        <v>103</v>
      </c>
      <c r="D99" s="202">
        <v>0</v>
      </c>
      <c r="E99" s="353">
        <v>0</v>
      </c>
      <c r="F99" s="444">
        <v>14</v>
      </c>
      <c r="G99" s="189">
        <v>0</v>
      </c>
      <c r="H99" s="31"/>
      <c r="I99" s="31"/>
      <c r="J99" s="31"/>
      <c r="K99" s="31"/>
      <c r="L99" s="31"/>
      <c r="M99" s="31"/>
      <c r="N99" s="31"/>
      <c r="O99" s="8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/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  <c r="GJ99" s="16"/>
      <c r="GK99" s="16"/>
      <c r="GL99" s="16"/>
      <c r="GM99" s="16"/>
      <c r="GN99" s="16"/>
      <c r="GO99" s="16"/>
      <c r="GP99" s="16"/>
      <c r="GQ99" s="16"/>
      <c r="GR99" s="16"/>
      <c r="GS99" s="16"/>
      <c r="GT99" s="16"/>
      <c r="GU99" s="16"/>
      <c r="GV99" s="16"/>
      <c r="GW99" s="16"/>
      <c r="GX99" s="16"/>
      <c r="GY99" s="16"/>
      <c r="GZ99" s="16"/>
      <c r="HA99" s="16"/>
      <c r="HB99" s="16"/>
      <c r="HC99" s="16"/>
      <c r="HD99" s="16"/>
      <c r="HE99" s="16"/>
      <c r="HF99" s="16"/>
      <c r="HG99" s="16"/>
      <c r="HH99" s="16"/>
      <c r="HI99" s="16"/>
      <c r="HJ99" s="16"/>
      <c r="HK99" s="16"/>
      <c r="HL99" s="16"/>
      <c r="HM99" s="16"/>
      <c r="HN99" s="16"/>
      <c r="HO99" s="16"/>
      <c r="HP99" s="16"/>
      <c r="HQ99" s="16"/>
      <c r="HR99" s="16"/>
      <c r="HS99" s="16"/>
      <c r="HT99" s="16"/>
      <c r="HU99" s="16"/>
      <c r="HV99" s="16"/>
      <c r="HW99" s="16"/>
      <c r="HX99" s="16"/>
      <c r="HY99" s="16"/>
      <c r="HZ99" s="16"/>
      <c r="IA99" s="16"/>
      <c r="IB99" s="16"/>
      <c r="IC99" s="16"/>
      <c r="ID99" s="16"/>
      <c r="IE99" s="16"/>
      <c r="IF99" s="16"/>
      <c r="IG99" s="16"/>
      <c r="IH99" s="16"/>
      <c r="II99" s="16"/>
      <c r="IJ99" s="16"/>
      <c r="IK99" s="16"/>
      <c r="IL99" s="16"/>
      <c r="IM99" s="16"/>
      <c r="IN99" s="16"/>
      <c r="IO99" s="16"/>
      <c r="IP99" s="16"/>
      <c r="IQ99" s="16"/>
      <c r="IR99" s="16"/>
      <c r="IS99" s="16"/>
      <c r="IT99" s="16"/>
      <c r="IU99" s="16"/>
      <c r="IV99" s="16"/>
    </row>
    <row r="100" spans="1:19" ht="12.75">
      <c r="A100" s="490"/>
      <c r="B100" s="69">
        <v>3142</v>
      </c>
      <c r="C100" s="36" t="s">
        <v>102</v>
      </c>
      <c r="D100" s="30">
        <v>0</v>
      </c>
      <c r="E100" s="353">
        <v>0</v>
      </c>
      <c r="F100" s="364">
        <v>1095</v>
      </c>
      <c r="G100" s="189">
        <v>0</v>
      </c>
      <c r="H100" s="31"/>
      <c r="I100" s="31"/>
      <c r="J100" s="31"/>
      <c r="K100" s="31"/>
      <c r="L100" s="31"/>
      <c r="M100" s="31"/>
      <c r="N100" s="31"/>
      <c r="O100" s="86"/>
      <c r="P100" s="344" t="s">
        <v>378</v>
      </c>
      <c r="Q100" s="344"/>
      <c r="R100" s="344"/>
      <c r="S100" s="344"/>
    </row>
    <row r="101" spans="1:256" s="135" customFormat="1" ht="12.75">
      <c r="A101" s="490"/>
      <c r="B101" s="69">
        <v>3145</v>
      </c>
      <c r="C101" s="36" t="s">
        <v>25</v>
      </c>
      <c r="D101" s="30">
        <v>0</v>
      </c>
      <c r="E101" s="353">
        <v>0</v>
      </c>
      <c r="F101" s="364">
        <v>1173</v>
      </c>
      <c r="G101" s="189">
        <v>0</v>
      </c>
      <c r="O101" s="86"/>
      <c r="P101" s="344" t="s">
        <v>379</v>
      </c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  <c r="FH101" s="16"/>
      <c r="FI101" s="16"/>
      <c r="FJ101" s="16"/>
      <c r="FK101" s="16"/>
      <c r="FL101" s="16"/>
      <c r="FM101" s="16"/>
      <c r="FN101" s="16"/>
      <c r="FO101" s="16"/>
      <c r="FP101" s="16"/>
      <c r="FQ101" s="16"/>
      <c r="FR101" s="16"/>
      <c r="FS101" s="16"/>
      <c r="FT101" s="16"/>
      <c r="FU101" s="16"/>
      <c r="FV101" s="16"/>
      <c r="FW101" s="16"/>
      <c r="FX101" s="16"/>
      <c r="FY101" s="16"/>
      <c r="FZ101" s="16"/>
      <c r="GA101" s="16"/>
      <c r="GB101" s="16"/>
      <c r="GC101" s="16"/>
      <c r="GD101" s="16"/>
      <c r="GE101" s="16"/>
      <c r="GF101" s="16"/>
      <c r="GG101" s="16"/>
      <c r="GH101" s="16"/>
      <c r="GI101" s="16"/>
      <c r="GJ101" s="16"/>
      <c r="GK101" s="16"/>
      <c r="GL101" s="16"/>
      <c r="GM101" s="16"/>
      <c r="GN101" s="16"/>
      <c r="GO101" s="16"/>
      <c r="GP101" s="16"/>
      <c r="GQ101" s="16"/>
      <c r="GR101" s="16"/>
      <c r="GS101" s="16"/>
      <c r="GT101" s="16"/>
      <c r="GU101" s="16"/>
      <c r="GV101" s="16"/>
      <c r="GW101" s="16"/>
      <c r="GX101" s="16"/>
      <c r="GY101" s="16"/>
      <c r="GZ101" s="16"/>
      <c r="HA101" s="16"/>
      <c r="HB101" s="16"/>
      <c r="HC101" s="16"/>
      <c r="HD101" s="16"/>
      <c r="HE101" s="16"/>
      <c r="HF101" s="16"/>
      <c r="HG101" s="16"/>
      <c r="HH101" s="16"/>
      <c r="HI101" s="16"/>
      <c r="HJ101" s="16"/>
      <c r="HK101" s="16"/>
      <c r="HL101" s="16"/>
      <c r="HM101" s="16"/>
      <c r="HN101" s="16"/>
      <c r="HO101" s="16"/>
      <c r="HP101" s="16"/>
      <c r="HQ101" s="16"/>
      <c r="HR101" s="16"/>
      <c r="HS101" s="16"/>
      <c r="HT101" s="16"/>
      <c r="HU101" s="16"/>
      <c r="HV101" s="16"/>
      <c r="HW101" s="16"/>
      <c r="HX101" s="16"/>
      <c r="HY101" s="16"/>
      <c r="HZ101" s="16"/>
      <c r="IA101" s="16"/>
      <c r="IB101" s="16"/>
      <c r="IC101" s="16"/>
      <c r="ID101" s="16"/>
      <c r="IE101" s="16"/>
      <c r="IF101" s="16"/>
      <c r="IG101" s="16"/>
      <c r="IH101" s="16"/>
      <c r="II101" s="16"/>
      <c r="IJ101" s="16"/>
      <c r="IK101" s="16"/>
      <c r="IL101" s="16"/>
      <c r="IM101" s="16"/>
      <c r="IN101" s="16"/>
      <c r="IO101" s="16"/>
      <c r="IP101" s="16"/>
      <c r="IQ101" s="16"/>
      <c r="IR101" s="16"/>
      <c r="IS101" s="16"/>
      <c r="IT101" s="16"/>
      <c r="IU101" s="16"/>
      <c r="IV101" s="16"/>
    </row>
    <row r="102" spans="1:7" ht="12.75">
      <c r="A102" s="490"/>
      <c r="B102" s="69">
        <v>3150</v>
      </c>
      <c r="C102" s="36" t="s">
        <v>28</v>
      </c>
      <c r="D102" s="30">
        <v>0</v>
      </c>
      <c r="E102" s="353">
        <v>0</v>
      </c>
      <c r="F102" s="364">
        <v>1942</v>
      </c>
      <c r="G102" s="189">
        <v>0</v>
      </c>
    </row>
    <row r="103" spans="1:7" ht="12.75">
      <c r="A103" s="490"/>
      <c r="B103" s="69">
        <v>3231</v>
      </c>
      <c r="C103" s="36" t="s">
        <v>29</v>
      </c>
      <c r="D103" s="30">
        <v>0</v>
      </c>
      <c r="E103" s="353">
        <v>0</v>
      </c>
      <c r="F103" s="364">
        <v>1084</v>
      </c>
      <c r="G103" s="189">
        <v>0</v>
      </c>
    </row>
    <row r="104" spans="1:7" ht="12.75">
      <c r="A104" s="490"/>
      <c r="B104" s="69">
        <v>3421</v>
      </c>
      <c r="C104" s="36" t="s">
        <v>30</v>
      </c>
      <c r="D104" s="30">
        <v>0</v>
      </c>
      <c r="E104" s="353">
        <v>0</v>
      </c>
      <c r="F104" s="364">
        <v>648</v>
      </c>
      <c r="G104" s="189">
        <v>0</v>
      </c>
    </row>
    <row r="105" spans="1:22" ht="12.75">
      <c r="A105" s="491"/>
      <c r="B105" s="69">
        <v>4322</v>
      </c>
      <c r="C105" s="36" t="s">
        <v>31</v>
      </c>
      <c r="D105" s="30">
        <v>0</v>
      </c>
      <c r="E105" s="353">
        <v>0</v>
      </c>
      <c r="F105" s="364">
        <v>1493</v>
      </c>
      <c r="G105" s="189">
        <v>0</v>
      </c>
      <c r="V105" s="175"/>
    </row>
    <row r="106" spans="1:7" ht="12.75">
      <c r="A106" s="486" t="s">
        <v>109</v>
      </c>
      <c r="B106" s="487"/>
      <c r="C106" s="488"/>
      <c r="D106" s="161" t="s">
        <v>130</v>
      </c>
      <c r="E106" s="445">
        <v>32530</v>
      </c>
      <c r="F106" s="445">
        <f>SUM(F95:F105)</f>
        <v>32264</v>
      </c>
      <c r="G106" s="134">
        <f>F106/E106*100</f>
        <v>99.18229326775284</v>
      </c>
    </row>
    <row r="107" spans="1:7" ht="12.75">
      <c r="A107" s="79"/>
      <c r="B107" s="43"/>
      <c r="C107" s="43"/>
      <c r="D107" s="57"/>
      <c r="E107" s="62"/>
      <c r="F107" s="39"/>
      <c r="G107" s="40"/>
    </row>
    <row r="108" spans="1:256" s="135" customFormat="1" ht="12.75">
      <c r="A108" s="31" t="s">
        <v>167</v>
      </c>
      <c r="B108"/>
      <c r="C108"/>
      <c r="D108" s="16"/>
      <c r="E108" s="16"/>
      <c r="F108" s="16"/>
      <c r="G108"/>
      <c r="H108" s="31" t="s">
        <v>244</v>
      </c>
      <c r="I108" s="31"/>
      <c r="J108" s="31"/>
      <c r="K108" s="31"/>
      <c r="L108" s="31"/>
      <c r="M108" s="31"/>
      <c r="N108" s="31"/>
      <c r="O108" s="8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  <c r="EU108" s="16"/>
      <c r="EV108" s="16"/>
      <c r="EW108" s="16"/>
      <c r="EX108" s="16"/>
      <c r="EY108" s="16"/>
      <c r="EZ108" s="16"/>
      <c r="FA108" s="16"/>
      <c r="FB108" s="16"/>
      <c r="FC108" s="16"/>
      <c r="FD108" s="16"/>
      <c r="FE108" s="16"/>
      <c r="FF108" s="16"/>
      <c r="FG108" s="16"/>
      <c r="FH108" s="16"/>
      <c r="FI108" s="16"/>
      <c r="FJ108" s="16"/>
      <c r="FK108" s="16"/>
      <c r="FL108" s="16"/>
      <c r="FM108" s="16"/>
      <c r="FN108" s="16"/>
      <c r="FO108" s="16"/>
      <c r="FP108" s="16"/>
      <c r="FQ108" s="16"/>
      <c r="FR108" s="16"/>
      <c r="FS108" s="16"/>
      <c r="FT108" s="16"/>
      <c r="FU108" s="16"/>
      <c r="FV108" s="16"/>
      <c r="FW108" s="16"/>
      <c r="FX108" s="16"/>
      <c r="FY108" s="16"/>
      <c r="FZ108" s="16"/>
      <c r="GA108" s="16"/>
      <c r="GB108" s="16"/>
      <c r="GC108" s="16"/>
      <c r="GD108" s="16"/>
      <c r="GE108" s="16"/>
      <c r="GF108" s="16"/>
      <c r="GG108" s="16"/>
      <c r="GH108" s="16"/>
      <c r="GI108" s="16"/>
      <c r="GJ108" s="16"/>
      <c r="GK108" s="16"/>
      <c r="GL108" s="16"/>
      <c r="GM108" s="16"/>
      <c r="GN108" s="16"/>
      <c r="GO108" s="16"/>
      <c r="GP108" s="16"/>
      <c r="GQ108" s="16"/>
      <c r="GR108" s="16"/>
      <c r="GS108" s="16"/>
      <c r="GT108" s="16"/>
      <c r="GU108" s="16"/>
      <c r="GV108" s="16"/>
      <c r="GW108" s="16"/>
      <c r="GX108" s="16"/>
      <c r="GY108" s="16"/>
      <c r="GZ108" s="16"/>
      <c r="HA108" s="16"/>
      <c r="HB108" s="16"/>
      <c r="HC108" s="16"/>
      <c r="HD108" s="16"/>
      <c r="HE108" s="16"/>
      <c r="HF108" s="16"/>
      <c r="HG108" s="16"/>
      <c r="HH108" s="16"/>
      <c r="HI108" s="16"/>
      <c r="HJ108" s="16"/>
      <c r="HK108" s="16"/>
      <c r="HL108" s="16"/>
      <c r="HM108" s="16"/>
      <c r="HN108" s="16"/>
      <c r="HO108" s="16"/>
      <c r="HP108" s="16"/>
      <c r="HQ108" s="16"/>
      <c r="HR108" s="16"/>
      <c r="HS108" s="16"/>
      <c r="HT108" s="16"/>
      <c r="HU108" s="16"/>
      <c r="HV108" s="16"/>
      <c r="HW108" s="16"/>
      <c r="HX108" s="16"/>
      <c r="HY108" s="16"/>
      <c r="HZ108" s="16"/>
      <c r="IA108" s="16"/>
      <c r="IB108" s="16"/>
      <c r="IC108" s="16"/>
      <c r="ID108" s="16"/>
      <c r="IE108" s="16"/>
      <c r="IF108" s="16"/>
      <c r="IG108" s="16"/>
      <c r="IH108" s="16"/>
      <c r="II108" s="16"/>
      <c r="IJ108" s="16"/>
      <c r="IK108" s="16"/>
      <c r="IL108" s="16"/>
      <c r="IM108" s="16"/>
      <c r="IN108" s="16"/>
      <c r="IO108" s="16"/>
      <c r="IP108" s="16"/>
      <c r="IQ108" s="16"/>
      <c r="IR108" s="16"/>
      <c r="IS108" s="16"/>
      <c r="IT108" s="16"/>
      <c r="IU108" s="16"/>
      <c r="IV108" s="16"/>
    </row>
    <row r="109" spans="1:256" s="135" customFormat="1" ht="25.5">
      <c r="A109" s="7" t="s">
        <v>11</v>
      </c>
      <c r="B109" s="7" t="s">
        <v>12</v>
      </c>
      <c r="C109" s="5" t="s">
        <v>13</v>
      </c>
      <c r="D109" s="54" t="s">
        <v>126</v>
      </c>
      <c r="E109" s="61" t="s">
        <v>127</v>
      </c>
      <c r="F109" s="5" t="s">
        <v>2</v>
      </c>
      <c r="G109" s="53" t="s">
        <v>128</v>
      </c>
      <c r="H109" s="31" t="s">
        <v>244</v>
      </c>
      <c r="I109" s="31"/>
      <c r="J109" s="31"/>
      <c r="K109" s="31"/>
      <c r="L109" s="31"/>
      <c r="M109" s="31"/>
      <c r="N109" s="31"/>
      <c r="O109" s="8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  <c r="EU109" s="16"/>
      <c r="EV109" s="16"/>
      <c r="EW109" s="16"/>
      <c r="EX109" s="16"/>
      <c r="EY109" s="16"/>
      <c r="EZ109" s="16"/>
      <c r="FA109" s="16"/>
      <c r="FB109" s="16"/>
      <c r="FC109" s="16"/>
      <c r="FD109" s="16"/>
      <c r="FE109" s="16"/>
      <c r="FF109" s="16"/>
      <c r="FG109" s="16"/>
      <c r="FH109" s="16"/>
      <c r="FI109" s="16"/>
      <c r="FJ109" s="16"/>
      <c r="FK109" s="16"/>
      <c r="FL109" s="16"/>
      <c r="FM109" s="16"/>
      <c r="FN109" s="16"/>
      <c r="FO109" s="16"/>
      <c r="FP109" s="16"/>
      <c r="FQ109" s="16"/>
      <c r="FR109" s="16"/>
      <c r="FS109" s="16"/>
      <c r="FT109" s="16"/>
      <c r="FU109" s="16"/>
      <c r="FV109" s="16"/>
      <c r="FW109" s="16"/>
      <c r="FX109" s="16"/>
      <c r="FY109" s="16"/>
      <c r="FZ109" s="16"/>
      <c r="GA109" s="16"/>
      <c r="GB109" s="16"/>
      <c r="GC109" s="16"/>
      <c r="GD109" s="16"/>
      <c r="GE109" s="16"/>
      <c r="GF109" s="16"/>
      <c r="GG109" s="16"/>
      <c r="GH109" s="16"/>
      <c r="GI109" s="16"/>
      <c r="GJ109" s="16"/>
      <c r="GK109" s="16"/>
      <c r="GL109" s="16"/>
      <c r="GM109" s="16"/>
      <c r="GN109" s="16"/>
      <c r="GO109" s="16"/>
      <c r="GP109" s="16"/>
      <c r="GQ109" s="16"/>
      <c r="GR109" s="16"/>
      <c r="GS109" s="16"/>
      <c r="GT109" s="16"/>
      <c r="GU109" s="16"/>
      <c r="GV109" s="16"/>
      <c r="GW109" s="16"/>
      <c r="GX109" s="16"/>
      <c r="GY109" s="16"/>
      <c r="GZ109" s="16"/>
      <c r="HA109" s="16"/>
      <c r="HB109" s="16"/>
      <c r="HC109" s="16"/>
      <c r="HD109" s="16"/>
      <c r="HE109" s="16"/>
      <c r="HF109" s="16"/>
      <c r="HG109" s="16"/>
      <c r="HH109" s="16"/>
      <c r="HI109" s="16"/>
      <c r="HJ109" s="16"/>
      <c r="HK109" s="16"/>
      <c r="HL109" s="16"/>
      <c r="HM109" s="16"/>
      <c r="HN109" s="16"/>
      <c r="HO109" s="16"/>
      <c r="HP109" s="16"/>
      <c r="HQ109" s="16"/>
      <c r="HR109" s="16"/>
      <c r="HS109" s="16"/>
      <c r="HT109" s="16"/>
      <c r="HU109" s="16"/>
      <c r="HV109" s="16"/>
      <c r="HW109" s="16"/>
      <c r="HX109" s="16"/>
      <c r="HY109" s="16"/>
      <c r="HZ109" s="16"/>
      <c r="IA109" s="16"/>
      <c r="IB109" s="16"/>
      <c r="IC109" s="16"/>
      <c r="ID109" s="16"/>
      <c r="IE109" s="16"/>
      <c r="IF109" s="16"/>
      <c r="IG109" s="16"/>
      <c r="IH109" s="16"/>
      <c r="II109" s="16"/>
      <c r="IJ109" s="16"/>
      <c r="IK109" s="16"/>
      <c r="IL109" s="16"/>
      <c r="IM109" s="16"/>
      <c r="IN109" s="16"/>
      <c r="IO109" s="16"/>
      <c r="IP109" s="16"/>
      <c r="IQ109" s="16"/>
      <c r="IR109" s="16"/>
      <c r="IS109" s="16"/>
      <c r="IT109" s="16"/>
      <c r="IU109" s="16"/>
      <c r="IV109" s="16"/>
    </row>
    <row r="110" spans="1:256" s="135" customFormat="1" ht="12.75">
      <c r="A110" s="286"/>
      <c r="B110" s="288">
        <v>3112</v>
      </c>
      <c r="C110" s="36" t="s">
        <v>18</v>
      </c>
      <c r="D110" s="287">
        <v>0</v>
      </c>
      <c r="E110" s="196">
        <v>0</v>
      </c>
      <c r="F110" s="313">
        <v>0</v>
      </c>
      <c r="G110" s="189">
        <v>0</v>
      </c>
      <c r="H110" s="31"/>
      <c r="I110" s="31"/>
      <c r="J110" s="31"/>
      <c r="K110" s="31"/>
      <c r="L110" s="31"/>
      <c r="M110" s="31"/>
      <c r="N110" s="31"/>
      <c r="O110" s="8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  <c r="EU110" s="16"/>
      <c r="EV110" s="16"/>
      <c r="EW110" s="16"/>
      <c r="EX110" s="16"/>
      <c r="EY110" s="16"/>
      <c r="EZ110" s="16"/>
      <c r="FA110" s="16"/>
      <c r="FB110" s="16"/>
      <c r="FC110" s="16"/>
      <c r="FD110" s="16"/>
      <c r="FE110" s="16"/>
      <c r="FF110" s="16"/>
      <c r="FG110" s="16"/>
      <c r="FH110" s="16"/>
      <c r="FI110" s="16"/>
      <c r="FJ110" s="16"/>
      <c r="FK110" s="16"/>
      <c r="FL110" s="16"/>
      <c r="FM110" s="16"/>
      <c r="FN110" s="16"/>
      <c r="FO110" s="16"/>
      <c r="FP110" s="16"/>
      <c r="FQ110" s="16"/>
      <c r="FR110" s="16"/>
      <c r="FS110" s="16"/>
      <c r="FT110" s="16"/>
      <c r="FU110" s="16"/>
      <c r="FV110" s="16"/>
      <c r="FW110" s="16"/>
      <c r="FX110" s="16"/>
      <c r="FY110" s="16"/>
      <c r="FZ110" s="16"/>
      <c r="GA110" s="16"/>
      <c r="GB110" s="16"/>
      <c r="GC110" s="16"/>
      <c r="GD110" s="16"/>
      <c r="GE110" s="16"/>
      <c r="GF110" s="16"/>
      <c r="GG110" s="16"/>
      <c r="GH110" s="16"/>
      <c r="GI110" s="16"/>
      <c r="GJ110" s="16"/>
      <c r="GK110" s="16"/>
      <c r="GL110" s="16"/>
      <c r="GM110" s="16"/>
      <c r="GN110" s="16"/>
      <c r="GO110" s="16"/>
      <c r="GP110" s="16"/>
      <c r="GQ110" s="16"/>
      <c r="GR110" s="16"/>
      <c r="GS110" s="16"/>
      <c r="GT110" s="16"/>
      <c r="GU110" s="16"/>
      <c r="GV110" s="16"/>
      <c r="GW110" s="16"/>
      <c r="GX110" s="16"/>
      <c r="GY110" s="16"/>
      <c r="GZ110" s="16"/>
      <c r="HA110" s="16"/>
      <c r="HB110" s="16"/>
      <c r="HC110" s="16"/>
      <c r="HD110" s="16"/>
      <c r="HE110" s="16"/>
      <c r="HF110" s="16"/>
      <c r="HG110" s="16"/>
      <c r="HH110" s="16"/>
      <c r="HI110" s="16"/>
      <c r="HJ110" s="16"/>
      <c r="HK110" s="16"/>
      <c r="HL110" s="16"/>
      <c r="HM110" s="16"/>
      <c r="HN110" s="16"/>
      <c r="HO110" s="16"/>
      <c r="HP110" s="16"/>
      <c r="HQ110" s="16"/>
      <c r="HR110" s="16"/>
      <c r="HS110" s="16"/>
      <c r="HT110" s="16"/>
      <c r="HU110" s="16"/>
      <c r="HV110" s="16"/>
      <c r="HW110" s="16"/>
      <c r="HX110" s="16"/>
      <c r="HY110" s="16"/>
      <c r="HZ110" s="16"/>
      <c r="IA110" s="16"/>
      <c r="IB110" s="16"/>
      <c r="IC110" s="16"/>
      <c r="ID110" s="16"/>
      <c r="IE110" s="16"/>
      <c r="IF110" s="16"/>
      <c r="IG110" s="16"/>
      <c r="IH110" s="16"/>
      <c r="II110" s="16"/>
      <c r="IJ110" s="16"/>
      <c r="IK110" s="16"/>
      <c r="IL110" s="16"/>
      <c r="IM110" s="16"/>
      <c r="IN110" s="16"/>
      <c r="IO110" s="16"/>
      <c r="IP110" s="16"/>
      <c r="IQ110" s="16"/>
      <c r="IR110" s="16"/>
      <c r="IS110" s="16"/>
      <c r="IT110" s="16"/>
      <c r="IU110" s="16"/>
      <c r="IV110" s="16"/>
    </row>
    <row r="111" spans="1:256" s="135" customFormat="1" ht="12.75">
      <c r="A111" s="522">
        <v>30</v>
      </c>
      <c r="B111" s="35">
        <v>3113</v>
      </c>
      <c r="C111" s="36" t="s">
        <v>125</v>
      </c>
      <c r="D111" s="30">
        <v>0</v>
      </c>
      <c r="E111" s="196">
        <v>0</v>
      </c>
      <c r="F111" s="364">
        <v>0</v>
      </c>
      <c r="G111" s="189">
        <v>0</v>
      </c>
      <c r="H111" s="31"/>
      <c r="I111" s="31"/>
      <c r="J111" s="31"/>
      <c r="K111" s="31"/>
      <c r="L111" s="31"/>
      <c r="M111" s="31"/>
      <c r="N111" s="31"/>
      <c r="O111" s="8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  <c r="EU111" s="16"/>
      <c r="EV111" s="16"/>
      <c r="EW111" s="16"/>
      <c r="EX111" s="16"/>
      <c r="EY111" s="16"/>
      <c r="EZ111" s="16"/>
      <c r="FA111" s="16"/>
      <c r="FB111" s="16"/>
      <c r="FC111" s="16"/>
      <c r="FD111" s="16"/>
      <c r="FE111" s="16"/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  <c r="GJ111" s="16"/>
      <c r="GK111" s="16"/>
      <c r="GL111" s="16"/>
      <c r="GM111" s="16"/>
      <c r="GN111" s="16"/>
      <c r="GO111" s="16"/>
      <c r="GP111" s="16"/>
      <c r="GQ111" s="16"/>
      <c r="GR111" s="16"/>
      <c r="GS111" s="16"/>
      <c r="GT111" s="16"/>
      <c r="GU111" s="16"/>
      <c r="GV111" s="16"/>
      <c r="GW111" s="16"/>
      <c r="GX111" s="16"/>
      <c r="GY111" s="16"/>
      <c r="GZ111" s="16"/>
      <c r="HA111" s="16"/>
      <c r="HB111" s="16"/>
      <c r="HC111" s="16"/>
      <c r="HD111" s="16"/>
      <c r="HE111" s="16"/>
      <c r="HF111" s="16"/>
      <c r="HG111" s="16"/>
      <c r="HH111" s="16"/>
      <c r="HI111" s="16"/>
      <c r="HJ111" s="16"/>
      <c r="HK111" s="16"/>
      <c r="HL111" s="16"/>
      <c r="HM111" s="16"/>
      <c r="HN111" s="16"/>
      <c r="HO111" s="16"/>
      <c r="HP111" s="16"/>
      <c r="HQ111" s="16"/>
      <c r="HR111" s="16"/>
      <c r="HS111" s="16"/>
      <c r="HT111" s="16"/>
      <c r="HU111" s="16"/>
      <c r="HV111" s="16"/>
      <c r="HW111" s="16"/>
      <c r="HX111" s="16"/>
      <c r="HY111" s="16"/>
      <c r="HZ111" s="16"/>
      <c r="IA111" s="16"/>
      <c r="IB111" s="16"/>
      <c r="IC111" s="16"/>
      <c r="ID111" s="16"/>
      <c r="IE111" s="16"/>
      <c r="IF111" s="16"/>
      <c r="IG111" s="16"/>
      <c r="IH111" s="16"/>
      <c r="II111" s="16"/>
      <c r="IJ111" s="16"/>
      <c r="IK111" s="16"/>
      <c r="IL111" s="16"/>
      <c r="IM111" s="16"/>
      <c r="IN111" s="16"/>
      <c r="IO111" s="16"/>
      <c r="IP111" s="16"/>
      <c r="IQ111" s="16"/>
      <c r="IR111" s="16"/>
      <c r="IS111" s="16"/>
      <c r="IT111" s="16"/>
      <c r="IU111" s="16"/>
      <c r="IV111" s="16"/>
    </row>
    <row r="112" spans="1:256" s="135" customFormat="1" ht="12.75">
      <c r="A112" s="522"/>
      <c r="B112" s="46">
        <v>3114</v>
      </c>
      <c r="C112" s="36" t="s">
        <v>19</v>
      </c>
      <c r="D112" s="30">
        <v>0</v>
      </c>
      <c r="E112" s="196">
        <v>0</v>
      </c>
      <c r="F112" s="364">
        <v>101</v>
      </c>
      <c r="G112" s="189">
        <v>0</v>
      </c>
      <c r="H112" s="31"/>
      <c r="I112" s="31"/>
      <c r="J112" s="31"/>
      <c r="K112" s="31"/>
      <c r="L112" s="31"/>
      <c r="M112" s="31"/>
      <c r="N112" s="31"/>
      <c r="O112" s="8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  <c r="GJ112" s="16"/>
      <c r="GK112" s="16"/>
      <c r="GL112" s="16"/>
      <c r="GM112" s="16"/>
      <c r="GN112" s="16"/>
      <c r="GO112" s="16"/>
      <c r="GP112" s="16"/>
      <c r="GQ112" s="16"/>
      <c r="GR112" s="16"/>
      <c r="GS112" s="16"/>
      <c r="GT112" s="16"/>
      <c r="GU112" s="16"/>
      <c r="GV112" s="16"/>
      <c r="GW112" s="16"/>
      <c r="GX112" s="16"/>
      <c r="GY112" s="16"/>
      <c r="GZ112" s="16"/>
      <c r="HA112" s="16"/>
      <c r="HB112" s="16"/>
      <c r="HC112" s="16"/>
      <c r="HD112" s="16"/>
      <c r="HE112" s="16"/>
      <c r="HF112" s="16"/>
      <c r="HG112" s="16"/>
      <c r="HH112" s="16"/>
      <c r="HI112" s="16"/>
      <c r="HJ112" s="16"/>
      <c r="HK112" s="16"/>
      <c r="HL112" s="16"/>
      <c r="HM112" s="16"/>
      <c r="HN112" s="16"/>
      <c r="HO112" s="16"/>
      <c r="HP112" s="16"/>
      <c r="HQ112" s="16"/>
      <c r="HR112" s="16"/>
      <c r="HS112" s="16"/>
      <c r="HT112" s="16"/>
      <c r="HU112" s="16"/>
      <c r="HV112" s="16"/>
      <c r="HW112" s="16"/>
      <c r="HX112" s="16"/>
      <c r="HY112" s="16"/>
      <c r="HZ112" s="16"/>
      <c r="IA112" s="16"/>
      <c r="IB112" s="16"/>
      <c r="IC112" s="16"/>
      <c r="ID112" s="16"/>
      <c r="IE112" s="16"/>
      <c r="IF112" s="16"/>
      <c r="IG112" s="16"/>
      <c r="IH112" s="16"/>
      <c r="II112" s="16"/>
      <c r="IJ112" s="16"/>
      <c r="IK112" s="16"/>
      <c r="IL112" s="16"/>
      <c r="IM112" s="16"/>
      <c r="IN112" s="16"/>
      <c r="IO112" s="16"/>
      <c r="IP112" s="16"/>
      <c r="IQ112" s="16"/>
      <c r="IR112" s="16"/>
      <c r="IS112" s="16"/>
      <c r="IT112" s="16"/>
      <c r="IU112" s="16"/>
      <c r="IV112" s="16"/>
    </row>
    <row r="113" spans="1:256" s="139" customFormat="1" ht="12.75">
      <c r="A113" s="522"/>
      <c r="B113" s="46">
        <v>3116</v>
      </c>
      <c r="C113" s="36" t="s">
        <v>20</v>
      </c>
      <c r="D113" s="198">
        <v>0</v>
      </c>
      <c r="E113" s="196">
        <v>0</v>
      </c>
      <c r="F113" s="364">
        <v>0</v>
      </c>
      <c r="G113" s="189">
        <v>0</v>
      </c>
      <c r="H113" s="200"/>
      <c r="I113" s="200"/>
      <c r="J113" s="200"/>
      <c r="K113" s="200"/>
      <c r="L113" s="200"/>
      <c r="M113" s="200"/>
      <c r="N113" s="200"/>
      <c r="O113" s="86"/>
      <c r="P113" s="16"/>
      <c r="Q113" s="16"/>
      <c r="R113" s="16"/>
      <c r="S113" s="175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  <c r="GJ113" s="16"/>
      <c r="GK113" s="16"/>
      <c r="GL113" s="16"/>
      <c r="GM113" s="16"/>
      <c r="GN113" s="16"/>
      <c r="GO113" s="16"/>
      <c r="GP113" s="16"/>
      <c r="GQ113" s="16"/>
      <c r="GR113" s="16"/>
      <c r="GS113" s="16"/>
      <c r="GT113" s="16"/>
      <c r="GU113" s="16"/>
      <c r="GV113" s="16"/>
      <c r="GW113" s="16"/>
      <c r="GX113" s="16"/>
      <c r="GY113" s="16"/>
      <c r="GZ113" s="16"/>
      <c r="HA113" s="16"/>
      <c r="HB113" s="16"/>
      <c r="HC113" s="16"/>
      <c r="HD113" s="16"/>
      <c r="HE113" s="16"/>
      <c r="HF113" s="16"/>
      <c r="HG113" s="16"/>
      <c r="HH113" s="16"/>
      <c r="HI113" s="16"/>
      <c r="HJ113" s="16"/>
      <c r="HK113" s="16"/>
      <c r="HL113" s="16"/>
      <c r="HM113" s="16"/>
      <c r="HN113" s="16"/>
      <c r="HO113" s="16"/>
      <c r="HP113" s="16"/>
      <c r="HQ113" s="16"/>
      <c r="HR113" s="16"/>
      <c r="HS113" s="16"/>
      <c r="HT113" s="16"/>
      <c r="HU113" s="16"/>
      <c r="HV113" s="16"/>
      <c r="HW113" s="16"/>
      <c r="HX113" s="16"/>
      <c r="HY113" s="16"/>
      <c r="HZ113" s="16"/>
      <c r="IA113" s="16"/>
      <c r="IB113" s="16"/>
      <c r="IC113" s="16"/>
      <c r="ID113" s="16"/>
      <c r="IE113" s="16"/>
      <c r="IF113" s="16"/>
      <c r="IG113" s="16"/>
      <c r="IH113" s="16"/>
      <c r="II113" s="16"/>
      <c r="IJ113" s="16"/>
      <c r="IK113" s="16"/>
      <c r="IL113" s="16"/>
      <c r="IM113" s="16"/>
      <c r="IN113" s="16"/>
      <c r="IO113" s="16"/>
      <c r="IP113" s="16"/>
      <c r="IQ113" s="16"/>
      <c r="IR113" s="16"/>
      <c r="IS113" s="16"/>
      <c r="IT113" s="16"/>
      <c r="IU113" s="16"/>
      <c r="IV113" s="16"/>
    </row>
    <row r="114" spans="1:256" s="135" customFormat="1" ht="12.75">
      <c r="A114" s="522"/>
      <c r="B114" s="46">
        <v>3121</v>
      </c>
      <c r="C114" s="36" t="s">
        <v>21</v>
      </c>
      <c r="D114" s="198">
        <v>0</v>
      </c>
      <c r="E114" s="457">
        <v>77</v>
      </c>
      <c r="F114" s="364">
        <v>5</v>
      </c>
      <c r="G114" s="189">
        <v>0</v>
      </c>
      <c r="H114" s="31" t="s">
        <v>244</v>
      </c>
      <c r="I114" s="31"/>
      <c r="J114" s="31"/>
      <c r="K114" s="31"/>
      <c r="L114" s="31"/>
      <c r="M114" s="31"/>
      <c r="N114" s="31"/>
      <c r="O114" s="86"/>
      <c r="P114" s="16"/>
      <c r="Q114" s="16"/>
      <c r="R114" s="16"/>
      <c r="S114" s="175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/>
      <c r="EW114" s="16"/>
      <c r="EX114" s="16"/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  <c r="GJ114" s="16"/>
      <c r="GK114" s="16"/>
      <c r="GL114" s="16"/>
      <c r="GM114" s="16"/>
      <c r="GN114" s="16"/>
      <c r="GO114" s="16"/>
      <c r="GP114" s="16"/>
      <c r="GQ114" s="16"/>
      <c r="GR114" s="16"/>
      <c r="GS114" s="16"/>
      <c r="GT114" s="16"/>
      <c r="GU114" s="16"/>
      <c r="GV114" s="16"/>
      <c r="GW114" s="16"/>
      <c r="GX114" s="16"/>
      <c r="GY114" s="16"/>
      <c r="GZ114" s="16"/>
      <c r="HA114" s="16"/>
      <c r="HB114" s="16"/>
      <c r="HC114" s="16"/>
      <c r="HD114" s="16"/>
      <c r="HE114" s="16"/>
      <c r="HF114" s="16"/>
      <c r="HG114" s="16"/>
      <c r="HH114" s="16"/>
      <c r="HI114" s="16"/>
      <c r="HJ114" s="16"/>
      <c r="HK114" s="16"/>
      <c r="HL114" s="16"/>
      <c r="HM114" s="16"/>
      <c r="HN114" s="16"/>
      <c r="HO114" s="16"/>
      <c r="HP114" s="16"/>
      <c r="HQ114" s="16"/>
      <c r="HR114" s="16"/>
      <c r="HS114" s="16"/>
      <c r="HT114" s="16"/>
      <c r="HU114" s="16"/>
      <c r="HV114" s="16"/>
      <c r="HW114" s="16"/>
      <c r="HX114" s="16"/>
      <c r="HY114" s="16"/>
      <c r="HZ114" s="16"/>
      <c r="IA114" s="16"/>
      <c r="IB114" s="16"/>
      <c r="IC114" s="16"/>
      <c r="ID114" s="16"/>
      <c r="IE114" s="16"/>
      <c r="IF114" s="16"/>
      <c r="IG114" s="16"/>
      <c r="IH114" s="16"/>
      <c r="II114" s="16"/>
      <c r="IJ114" s="16"/>
      <c r="IK114" s="16"/>
      <c r="IL114" s="16"/>
      <c r="IM114" s="16"/>
      <c r="IN114" s="16"/>
      <c r="IO114" s="16"/>
      <c r="IP114" s="16"/>
      <c r="IQ114" s="16"/>
      <c r="IR114" s="16"/>
      <c r="IS114" s="16"/>
      <c r="IT114" s="16"/>
      <c r="IU114" s="16"/>
      <c r="IV114" s="16"/>
    </row>
    <row r="115" spans="1:256" s="138" customFormat="1" ht="15.75" customHeight="1">
      <c r="A115" s="522"/>
      <c r="B115" s="46">
        <v>3122</v>
      </c>
      <c r="C115" s="36" t="s">
        <v>22</v>
      </c>
      <c r="D115" s="198">
        <v>0</v>
      </c>
      <c r="E115" s="196">
        <v>0</v>
      </c>
      <c r="F115" s="364">
        <v>36</v>
      </c>
      <c r="G115" s="189">
        <v>0</v>
      </c>
      <c r="H115" s="172"/>
      <c r="I115" s="172"/>
      <c r="J115" s="172"/>
      <c r="K115" s="172"/>
      <c r="L115" s="172"/>
      <c r="M115" s="172"/>
      <c r="N115" s="172"/>
      <c r="O115" s="86"/>
      <c r="P115" s="175"/>
      <c r="Q115" s="16"/>
      <c r="R115" s="16"/>
      <c r="S115" s="175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  <c r="GZ115" s="16"/>
      <c r="HA115" s="16"/>
      <c r="HB115" s="16"/>
      <c r="HC115" s="16"/>
      <c r="HD115" s="16"/>
      <c r="HE115" s="16"/>
      <c r="HF115" s="16"/>
      <c r="HG115" s="16"/>
      <c r="HH115" s="16"/>
      <c r="HI115" s="16"/>
      <c r="HJ115" s="16"/>
      <c r="HK115" s="16"/>
      <c r="HL115" s="16"/>
      <c r="HM115" s="16"/>
      <c r="HN115" s="16"/>
      <c r="HO115" s="16"/>
      <c r="HP115" s="16"/>
      <c r="HQ115" s="16"/>
      <c r="HR115" s="16"/>
      <c r="HS115" s="16"/>
      <c r="HT115" s="16"/>
      <c r="HU115" s="16"/>
      <c r="HV115" s="16"/>
      <c r="HW115" s="16"/>
      <c r="HX115" s="16"/>
      <c r="HY115" s="16"/>
      <c r="HZ115" s="16"/>
      <c r="IA115" s="16"/>
      <c r="IB115" s="16"/>
      <c r="IC115" s="16"/>
      <c r="ID115" s="16"/>
      <c r="IE115" s="16"/>
      <c r="IF115" s="16"/>
      <c r="IG115" s="16"/>
      <c r="IH115" s="16"/>
      <c r="II115" s="16"/>
      <c r="IJ115" s="16"/>
      <c r="IK115" s="16"/>
      <c r="IL115" s="16"/>
      <c r="IM115" s="16"/>
      <c r="IN115" s="16"/>
      <c r="IO115" s="16"/>
      <c r="IP115" s="16"/>
      <c r="IQ115" s="16"/>
      <c r="IR115" s="16"/>
      <c r="IS115" s="16"/>
      <c r="IT115" s="16"/>
      <c r="IU115" s="16"/>
      <c r="IV115" s="16"/>
    </row>
    <row r="116" spans="1:256" s="135" customFormat="1" ht="12.75">
      <c r="A116" s="522"/>
      <c r="B116" s="46">
        <v>3123</v>
      </c>
      <c r="C116" s="36" t="s">
        <v>23</v>
      </c>
      <c r="D116" s="198">
        <v>0</v>
      </c>
      <c r="E116" s="196">
        <v>0</v>
      </c>
      <c r="F116" s="364">
        <v>0</v>
      </c>
      <c r="G116" s="189">
        <v>0</v>
      </c>
      <c r="H116" s="31"/>
      <c r="I116" s="31"/>
      <c r="J116" s="31"/>
      <c r="K116" s="31"/>
      <c r="L116" s="31"/>
      <c r="M116" s="31"/>
      <c r="N116" s="31"/>
      <c r="O116" s="8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/>
      <c r="EW116" s="16"/>
      <c r="EX116" s="16"/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  <c r="GJ116" s="16"/>
      <c r="GK116" s="16"/>
      <c r="GL116" s="16"/>
      <c r="GM116" s="16"/>
      <c r="GN116" s="16"/>
      <c r="GO116" s="16"/>
      <c r="GP116" s="16"/>
      <c r="GQ116" s="16"/>
      <c r="GR116" s="16"/>
      <c r="GS116" s="16"/>
      <c r="GT116" s="16"/>
      <c r="GU116" s="16"/>
      <c r="GV116" s="16"/>
      <c r="GW116" s="16"/>
      <c r="GX116" s="16"/>
      <c r="GY116" s="16"/>
      <c r="GZ116" s="16"/>
      <c r="HA116" s="16"/>
      <c r="HB116" s="16"/>
      <c r="HC116" s="16"/>
      <c r="HD116" s="16"/>
      <c r="HE116" s="16"/>
      <c r="HF116" s="16"/>
      <c r="HG116" s="16"/>
      <c r="HH116" s="16"/>
      <c r="HI116" s="16"/>
      <c r="HJ116" s="16"/>
      <c r="HK116" s="16"/>
      <c r="HL116" s="16"/>
      <c r="HM116" s="16"/>
      <c r="HN116" s="16"/>
      <c r="HO116" s="16"/>
      <c r="HP116" s="16"/>
      <c r="HQ116" s="16"/>
      <c r="HR116" s="16"/>
      <c r="HS116" s="16"/>
      <c r="HT116" s="16"/>
      <c r="HU116" s="16"/>
      <c r="HV116" s="16"/>
      <c r="HW116" s="16"/>
      <c r="HX116" s="16"/>
      <c r="HY116" s="16"/>
      <c r="HZ116" s="16"/>
      <c r="IA116" s="16"/>
      <c r="IB116" s="16"/>
      <c r="IC116" s="16"/>
      <c r="ID116" s="16"/>
      <c r="IE116" s="16"/>
      <c r="IF116" s="16"/>
      <c r="IG116" s="16"/>
      <c r="IH116" s="16"/>
      <c r="II116" s="16"/>
      <c r="IJ116" s="16"/>
      <c r="IK116" s="16"/>
      <c r="IL116" s="16"/>
      <c r="IM116" s="16"/>
      <c r="IN116" s="16"/>
      <c r="IO116" s="16"/>
      <c r="IP116" s="16"/>
      <c r="IQ116" s="16"/>
      <c r="IR116" s="16"/>
      <c r="IS116" s="16"/>
      <c r="IT116" s="16"/>
      <c r="IU116" s="16"/>
      <c r="IV116" s="16"/>
    </row>
    <row r="117" spans="1:256" s="135" customFormat="1" ht="12.75">
      <c r="A117" s="522"/>
      <c r="B117" s="46">
        <v>3125</v>
      </c>
      <c r="C117" s="36" t="s">
        <v>259</v>
      </c>
      <c r="D117" s="198">
        <v>0</v>
      </c>
      <c r="E117" s="196">
        <v>0</v>
      </c>
      <c r="F117" s="364">
        <v>0</v>
      </c>
      <c r="G117" s="189">
        <v>0</v>
      </c>
      <c r="H117" s="31" t="s">
        <v>244</v>
      </c>
      <c r="I117" s="31"/>
      <c r="J117" s="31"/>
      <c r="K117" s="31"/>
      <c r="L117" s="31"/>
      <c r="M117" s="31"/>
      <c r="N117" s="31"/>
      <c r="O117" s="8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  <c r="GJ117" s="16"/>
      <c r="GK117" s="16"/>
      <c r="GL117" s="16"/>
      <c r="GM117" s="16"/>
      <c r="GN117" s="16"/>
      <c r="GO117" s="16"/>
      <c r="GP117" s="16"/>
      <c r="GQ117" s="16"/>
      <c r="GR117" s="16"/>
      <c r="GS117" s="16"/>
      <c r="GT117" s="16"/>
      <c r="GU117" s="16"/>
      <c r="GV117" s="16"/>
      <c r="GW117" s="16"/>
      <c r="GX117" s="16"/>
      <c r="GY117" s="16"/>
      <c r="GZ117" s="16"/>
      <c r="HA117" s="16"/>
      <c r="HB117" s="16"/>
      <c r="HC117" s="16"/>
      <c r="HD117" s="16"/>
      <c r="HE117" s="16"/>
      <c r="HF117" s="16"/>
      <c r="HG117" s="16"/>
      <c r="HH117" s="16"/>
      <c r="HI117" s="16"/>
      <c r="HJ117" s="16"/>
      <c r="HK117" s="16"/>
      <c r="HL117" s="16"/>
      <c r="HM117" s="16"/>
      <c r="HN117" s="16"/>
      <c r="HO117" s="16"/>
      <c r="HP117" s="16"/>
      <c r="HQ117" s="16"/>
      <c r="HR117" s="16"/>
      <c r="HS117" s="16"/>
      <c r="HT117" s="16"/>
      <c r="HU117" s="16"/>
      <c r="HV117" s="16"/>
      <c r="HW117" s="16"/>
      <c r="HX117" s="16"/>
      <c r="HY117" s="16"/>
      <c r="HZ117" s="16"/>
      <c r="IA117" s="16"/>
      <c r="IB117" s="16"/>
      <c r="IC117" s="16"/>
      <c r="ID117" s="16"/>
      <c r="IE117" s="16"/>
      <c r="IF117" s="16"/>
      <c r="IG117" s="16"/>
      <c r="IH117" s="16"/>
      <c r="II117" s="16"/>
      <c r="IJ117" s="16"/>
      <c r="IK117" s="16"/>
      <c r="IL117" s="16"/>
      <c r="IM117" s="16"/>
      <c r="IN117" s="16"/>
      <c r="IO117" s="16"/>
      <c r="IP117" s="16"/>
      <c r="IQ117" s="16"/>
      <c r="IR117" s="16"/>
      <c r="IS117" s="16"/>
      <c r="IT117" s="16"/>
      <c r="IU117" s="16"/>
      <c r="IV117" s="16"/>
    </row>
    <row r="118" spans="1:256" s="135" customFormat="1" ht="12.75">
      <c r="A118" s="522"/>
      <c r="B118" s="46">
        <v>3145</v>
      </c>
      <c r="C118" s="36" t="s">
        <v>372</v>
      </c>
      <c r="D118" s="198">
        <v>0</v>
      </c>
      <c r="E118" s="196">
        <v>0</v>
      </c>
      <c r="F118" s="364">
        <v>0</v>
      </c>
      <c r="G118" s="189">
        <v>0</v>
      </c>
      <c r="H118" s="31"/>
      <c r="I118" s="31"/>
      <c r="J118" s="31"/>
      <c r="K118" s="31"/>
      <c r="L118" s="31"/>
      <c r="M118" s="31"/>
      <c r="N118" s="31"/>
      <c r="O118" s="8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  <c r="EU118" s="16"/>
      <c r="EV118" s="16"/>
      <c r="EW118" s="16"/>
      <c r="EX118" s="16"/>
      <c r="EY118" s="16"/>
      <c r="EZ118" s="16"/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  <c r="GJ118" s="16"/>
      <c r="GK118" s="16"/>
      <c r="GL118" s="16"/>
      <c r="GM118" s="16"/>
      <c r="GN118" s="16"/>
      <c r="GO118" s="16"/>
      <c r="GP118" s="16"/>
      <c r="GQ118" s="16"/>
      <c r="GR118" s="16"/>
      <c r="GS118" s="16"/>
      <c r="GT118" s="16"/>
      <c r="GU118" s="16"/>
      <c r="GV118" s="16"/>
      <c r="GW118" s="16"/>
      <c r="GX118" s="16"/>
      <c r="GY118" s="16"/>
      <c r="GZ118" s="16"/>
      <c r="HA118" s="16"/>
      <c r="HB118" s="16"/>
      <c r="HC118" s="16"/>
      <c r="HD118" s="16"/>
      <c r="HE118" s="16"/>
      <c r="HF118" s="16"/>
      <c r="HG118" s="16"/>
      <c r="HH118" s="16"/>
      <c r="HI118" s="16"/>
      <c r="HJ118" s="16"/>
      <c r="HK118" s="16"/>
      <c r="HL118" s="16"/>
      <c r="HM118" s="16"/>
      <c r="HN118" s="16"/>
      <c r="HO118" s="16"/>
      <c r="HP118" s="16"/>
      <c r="HQ118" s="16"/>
      <c r="HR118" s="16"/>
      <c r="HS118" s="16"/>
      <c r="HT118" s="16"/>
      <c r="HU118" s="16"/>
      <c r="HV118" s="16"/>
      <c r="HW118" s="16"/>
      <c r="HX118" s="16"/>
      <c r="HY118" s="16"/>
      <c r="HZ118" s="16"/>
      <c r="IA118" s="16"/>
      <c r="IB118" s="16"/>
      <c r="IC118" s="16"/>
      <c r="ID118" s="16"/>
      <c r="IE118" s="16"/>
      <c r="IF118" s="16"/>
      <c r="IG118" s="16"/>
      <c r="IH118" s="16"/>
      <c r="II118" s="16"/>
      <c r="IJ118" s="16"/>
      <c r="IK118" s="16"/>
      <c r="IL118" s="16"/>
      <c r="IM118" s="16"/>
      <c r="IN118" s="16"/>
      <c r="IO118" s="16"/>
      <c r="IP118" s="16"/>
      <c r="IQ118" s="16"/>
      <c r="IR118" s="16"/>
      <c r="IS118" s="16"/>
      <c r="IT118" s="16"/>
      <c r="IU118" s="16"/>
      <c r="IV118" s="16"/>
    </row>
    <row r="119" spans="1:256" s="135" customFormat="1" ht="25.5">
      <c r="A119" s="522"/>
      <c r="B119" s="162">
        <v>3146</v>
      </c>
      <c r="C119" s="163" t="s">
        <v>26</v>
      </c>
      <c r="D119" s="199">
        <v>0</v>
      </c>
      <c r="E119" s="199">
        <v>0</v>
      </c>
      <c r="F119" s="446">
        <v>0</v>
      </c>
      <c r="G119" s="464">
        <v>0</v>
      </c>
      <c r="H119" s="31" t="s">
        <v>244</v>
      </c>
      <c r="I119" s="31"/>
      <c r="J119" s="31"/>
      <c r="K119" s="31"/>
      <c r="L119" s="31"/>
      <c r="M119" s="31"/>
      <c r="N119" s="31"/>
      <c r="O119" s="86"/>
      <c r="P119" s="220"/>
      <c r="Q119" s="175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  <c r="EU119" s="16"/>
      <c r="EV119" s="16"/>
      <c r="EW119" s="16"/>
      <c r="EX119" s="16"/>
      <c r="EY119" s="16"/>
      <c r="EZ119" s="16"/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  <c r="GJ119" s="16"/>
      <c r="GK119" s="16"/>
      <c r="GL119" s="16"/>
      <c r="GM119" s="16"/>
      <c r="GN119" s="16"/>
      <c r="GO119" s="16"/>
      <c r="GP119" s="16"/>
      <c r="GQ119" s="16"/>
      <c r="GR119" s="16"/>
      <c r="GS119" s="16"/>
      <c r="GT119" s="16"/>
      <c r="GU119" s="16"/>
      <c r="GV119" s="16"/>
      <c r="GW119" s="16"/>
      <c r="GX119" s="16"/>
      <c r="GY119" s="16"/>
      <c r="GZ119" s="16"/>
      <c r="HA119" s="16"/>
      <c r="HB119" s="16"/>
      <c r="HC119" s="16"/>
      <c r="HD119" s="16"/>
      <c r="HE119" s="16"/>
      <c r="HF119" s="16"/>
      <c r="HG119" s="16"/>
      <c r="HH119" s="16"/>
      <c r="HI119" s="16"/>
      <c r="HJ119" s="16"/>
      <c r="HK119" s="16"/>
      <c r="HL119" s="16"/>
      <c r="HM119" s="16"/>
      <c r="HN119" s="16"/>
      <c r="HO119" s="16"/>
      <c r="HP119" s="16"/>
      <c r="HQ119" s="16"/>
      <c r="HR119" s="16"/>
      <c r="HS119" s="16"/>
      <c r="HT119" s="16"/>
      <c r="HU119" s="16"/>
      <c r="HV119" s="16"/>
      <c r="HW119" s="16"/>
      <c r="HX119" s="16"/>
      <c r="HY119" s="16"/>
      <c r="HZ119" s="16"/>
      <c r="IA119" s="16"/>
      <c r="IB119" s="16"/>
      <c r="IC119" s="16"/>
      <c r="ID119" s="16"/>
      <c r="IE119" s="16"/>
      <c r="IF119" s="16"/>
      <c r="IG119" s="16"/>
      <c r="IH119" s="16"/>
      <c r="II119" s="16"/>
      <c r="IJ119" s="16"/>
      <c r="IK119" s="16"/>
      <c r="IL119" s="16"/>
      <c r="IM119" s="16"/>
      <c r="IN119" s="16"/>
      <c r="IO119" s="16"/>
      <c r="IP119" s="16"/>
      <c r="IQ119" s="16"/>
      <c r="IR119" s="16"/>
      <c r="IS119" s="16"/>
      <c r="IT119" s="16"/>
      <c r="IU119" s="16"/>
      <c r="IV119" s="16"/>
    </row>
    <row r="120" spans="1:256" s="31" customFormat="1" ht="12.75">
      <c r="A120" s="522"/>
      <c r="B120" s="46">
        <v>3147</v>
      </c>
      <c r="C120" s="36" t="s">
        <v>27</v>
      </c>
      <c r="D120" s="193">
        <v>0</v>
      </c>
      <c r="E120" s="196">
        <v>0</v>
      </c>
      <c r="F120" s="364">
        <v>0</v>
      </c>
      <c r="G120" s="189">
        <v>0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  <c r="EU120" s="16"/>
      <c r="EV120" s="16"/>
      <c r="EW120" s="16"/>
      <c r="EX120" s="16"/>
      <c r="EY120" s="16"/>
      <c r="EZ120" s="16"/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  <c r="GJ120" s="16"/>
      <c r="GK120" s="16"/>
      <c r="GL120" s="16"/>
      <c r="GM120" s="16"/>
      <c r="GN120" s="16"/>
      <c r="GO120" s="16"/>
      <c r="GP120" s="16"/>
      <c r="GQ120" s="16"/>
      <c r="GR120" s="16"/>
      <c r="GS120" s="16"/>
      <c r="GT120" s="16"/>
      <c r="GU120" s="16"/>
      <c r="GV120" s="16"/>
      <c r="GW120" s="16"/>
      <c r="GX120" s="16"/>
      <c r="GY120" s="16"/>
      <c r="GZ120" s="16"/>
      <c r="HA120" s="16"/>
      <c r="HB120" s="16"/>
      <c r="HC120" s="16"/>
      <c r="HD120" s="16"/>
      <c r="HE120" s="16"/>
      <c r="HF120" s="16"/>
      <c r="HG120" s="16"/>
      <c r="HH120" s="16"/>
      <c r="HI120" s="16"/>
      <c r="HJ120" s="16"/>
      <c r="HK120" s="16"/>
      <c r="HL120" s="16"/>
      <c r="HM120" s="16"/>
      <c r="HN120" s="16"/>
      <c r="HO120" s="16"/>
      <c r="HP120" s="16"/>
      <c r="HQ120" s="16"/>
      <c r="HR120" s="16"/>
      <c r="HS120" s="16"/>
      <c r="HT120" s="16"/>
      <c r="HU120" s="16"/>
      <c r="HV120" s="16"/>
      <c r="HW120" s="16"/>
      <c r="HX120" s="16"/>
      <c r="HY120" s="16"/>
      <c r="HZ120" s="16"/>
      <c r="IA120" s="16"/>
      <c r="IB120" s="16"/>
      <c r="IC120" s="16"/>
      <c r="ID120" s="16"/>
      <c r="IE120" s="16"/>
      <c r="IF120" s="16"/>
      <c r="IG120" s="16"/>
      <c r="IH120" s="16"/>
      <c r="II120" s="16"/>
      <c r="IJ120" s="16"/>
      <c r="IK120" s="16"/>
      <c r="IL120" s="16"/>
      <c r="IM120" s="16"/>
      <c r="IN120" s="16"/>
      <c r="IO120" s="16"/>
      <c r="IP120" s="16"/>
      <c r="IQ120" s="16"/>
      <c r="IR120" s="16"/>
      <c r="IS120" s="16"/>
      <c r="IT120" s="16"/>
      <c r="IU120" s="16"/>
      <c r="IV120" s="16"/>
    </row>
    <row r="121" spans="1:18" ht="12.75">
      <c r="A121" s="522"/>
      <c r="B121" s="164">
        <v>4322</v>
      </c>
      <c r="C121" s="165" t="s">
        <v>31</v>
      </c>
      <c r="D121" s="201">
        <v>0</v>
      </c>
      <c r="E121" s="196">
        <v>0</v>
      </c>
      <c r="F121" s="444">
        <v>0</v>
      </c>
      <c r="G121" s="189">
        <v>0</v>
      </c>
      <c r="R121" s="175"/>
    </row>
    <row r="122" spans="1:7" ht="12.75">
      <c r="A122" s="522"/>
      <c r="B122" s="150">
        <v>3150</v>
      </c>
      <c r="C122" s="153" t="s">
        <v>28</v>
      </c>
      <c r="D122" s="193">
        <v>0</v>
      </c>
      <c r="E122" s="196">
        <v>0</v>
      </c>
      <c r="F122" s="364">
        <v>0</v>
      </c>
      <c r="G122" s="189">
        <v>0</v>
      </c>
    </row>
    <row r="123" spans="1:7" ht="12.75">
      <c r="A123" s="522"/>
      <c r="B123" s="46">
        <v>3231</v>
      </c>
      <c r="C123" s="36" t="s">
        <v>29</v>
      </c>
      <c r="D123" s="198">
        <v>0</v>
      </c>
      <c r="E123" s="196">
        <v>0</v>
      </c>
      <c r="F123" s="364">
        <v>0</v>
      </c>
      <c r="G123" s="189">
        <v>0</v>
      </c>
    </row>
    <row r="124" spans="1:7" ht="12.75">
      <c r="A124" s="522"/>
      <c r="B124" s="46">
        <v>3299</v>
      </c>
      <c r="C124" s="36" t="s">
        <v>311</v>
      </c>
      <c r="D124" s="198">
        <v>0</v>
      </c>
      <c r="E124" s="196">
        <v>0</v>
      </c>
      <c r="F124" s="364">
        <v>0</v>
      </c>
      <c r="G124" s="189">
        <v>0</v>
      </c>
    </row>
    <row r="125" spans="1:7" ht="12.75">
      <c r="A125" s="522"/>
      <c r="B125" s="46">
        <v>3419</v>
      </c>
      <c r="C125" s="36" t="s">
        <v>299</v>
      </c>
      <c r="D125" s="198">
        <v>0</v>
      </c>
      <c r="E125" s="196">
        <v>0</v>
      </c>
      <c r="F125" s="364">
        <v>0</v>
      </c>
      <c r="G125" s="189">
        <v>0</v>
      </c>
    </row>
    <row r="126" spans="1:256" s="135" customFormat="1" ht="13.5" customHeight="1">
      <c r="A126" s="523"/>
      <c r="B126" s="46">
        <v>3421</v>
      </c>
      <c r="C126" s="36" t="s">
        <v>30</v>
      </c>
      <c r="D126" s="198">
        <v>0</v>
      </c>
      <c r="E126" s="196">
        <v>0</v>
      </c>
      <c r="F126" s="364">
        <v>30</v>
      </c>
      <c r="G126" s="189">
        <v>0</v>
      </c>
      <c r="H126" s="508" t="s">
        <v>68</v>
      </c>
      <c r="I126" s="509"/>
      <c r="J126" s="509"/>
      <c r="K126" s="509"/>
      <c r="L126" s="509"/>
      <c r="M126" s="31"/>
      <c r="N126" s="31"/>
      <c r="O126" s="86" t="s">
        <v>256</v>
      </c>
      <c r="P126" s="8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  <c r="EU126" s="16"/>
      <c r="EV126" s="16"/>
      <c r="EW126" s="16"/>
      <c r="EX126" s="16"/>
      <c r="EY126" s="16"/>
      <c r="EZ126" s="16"/>
      <c r="FA126" s="16"/>
      <c r="FB126" s="16"/>
      <c r="FC126" s="16"/>
      <c r="FD126" s="16"/>
      <c r="FE126" s="16"/>
      <c r="FF126" s="16"/>
      <c r="FG126" s="16"/>
      <c r="FH126" s="16"/>
      <c r="FI126" s="16"/>
      <c r="FJ126" s="16"/>
      <c r="FK126" s="16"/>
      <c r="FL126" s="16"/>
      <c r="FM126" s="16"/>
      <c r="FN126" s="16"/>
      <c r="FO126" s="16"/>
      <c r="FP126" s="16"/>
      <c r="FQ126" s="16"/>
      <c r="FR126" s="16"/>
      <c r="FS126" s="16"/>
      <c r="FT126" s="16"/>
      <c r="FU126" s="16"/>
      <c r="FV126" s="16"/>
      <c r="FW126" s="16"/>
      <c r="FX126" s="16"/>
      <c r="FY126" s="16"/>
      <c r="FZ126" s="16"/>
      <c r="GA126" s="16"/>
      <c r="GB126" s="16"/>
      <c r="GC126" s="16"/>
      <c r="GD126" s="16"/>
      <c r="GE126" s="16"/>
      <c r="GF126" s="16"/>
      <c r="GG126" s="16"/>
      <c r="GH126" s="16"/>
      <c r="GI126" s="16"/>
      <c r="GJ126" s="16"/>
      <c r="GK126" s="16"/>
      <c r="GL126" s="16"/>
      <c r="GM126" s="16"/>
      <c r="GN126" s="16"/>
      <c r="GO126" s="16"/>
      <c r="GP126" s="16"/>
      <c r="GQ126" s="16"/>
      <c r="GR126" s="16"/>
      <c r="GS126" s="16"/>
      <c r="GT126" s="16"/>
      <c r="GU126" s="16"/>
      <c r="GV126" s="16"/>
      <c r="GW126" s="16"/>
      <c r="GX126" s="16"/>
      <c r="GY126" s="16"/>
      <c r="GZ126" s="16"/>
      <c r="HA126" s="16"/>
      <c r="HB126" s="16"/>
      <c r="HC126" s="16"/>
      <c r="HD126" s="16"/>
      <c r="HE126" s="16"/>
      <c r="HF126" s="16"/>
      <c r="HG126" s="16"/>
      <c r="HH126" s="16"/>
      <c r="HI126" s="16"/>
      <c r="HJ126" s="16"/>
      <c r="HK126" s="16"/>
      <c r="HL126" s="16"/>
      <c r="HM126" s="16"/>
      <c r="HN126" s="16"/>
      <c r="HO126" s="16"/>
      <c r="HP126" s="16"/>
      <c r="HQ126" s="16"/>
      <c r="HR126" s="16"/>
      <c r="HS126" s="16"/>
      <c r="HT126" s="16"/>
      <c r="HU126" s="16"/>
      <c r="HV126" s="16"/>
      <c r="HW126" s="16"/>
      <c r="HX126" s="16"/>
      <c r="HY126" s="16"/>
      <c r="HZ126" s="16"/>
      <c r="IA126" s="16"/>
      <c r="IB126" s="16"/>
      <c r="IC126" s="16"/>
      <c r="ID126" s="16"/>
      <c r="IE126" s="16"/>
      <c r="IF126" s="16"/>
      <c r="IG126" s="16"/>
      <c r="IH126" s="16"/>
      <c r="II126" s="16"/>
      <c r="IJ126" s="16"/>
      <c r="IK126" s="16"/>
      <c r="IL126" s="16"/>
      <c r="IM126" s="16"/>
      <c r="IN126" s="16"/>
      <c r="IO126" s="16"/>
      <c r="IP126" s="16"/>
      <c r="IQ126" s="16"/>
      <c r="IR126" s="16"/>
      <c r="IS126" s="16"/>
      <c r="IT126" s="16"/>
      <c r="IU126" s="16"/>
      <c r="IV126" s="16"/>
    </row>
    <row r="127" spans="1:256" s="135" customFormat="1" ht="12.75">
      <c r="A127" s="510" t="s">
        <v>168</v>
      </c>
      <c r="B127" s="511"/>
      <c r="C127" s="512"/>
      <c r="D127" s="133">
        <f>SUM(D111:D126)</f>
        <v>0</v>
      </c>
      <c r="E127" s="133">
        <f>SUM(E110:E126)</f>
        <v>77</v>
      </c>
      <c r="F127" s="447">
        <f>SUM(F110:F126)</f>
        <v>172</v>
      </c>
      <c r="G127" s="134">
        <f>F127/E127*100</f>
        <v>223.37662337662337</v>
      </c>
      <c r="H127" s="141" t="s">
        <v>243</v>
      </c>
      <c r="I127" s="31"/>
      <c r="J127" s="31"/>
      <c r="K127" s="31"/>
      <c r="L127" s="31"/>
      <c r="M127" s="31"/>
      <c r="N127" s="31"/>
      <c r="O127" s="86" t="s">
        <v>254</v>
      </c>
      <c r="P127" s="8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  <c r="EU127" s="16"/>
      <c r="EV127" s="16"/>
      <c r="EW127" s="16"/>
      <c r="EX127" s="16"/>
      <c r="EY127" s="16"/>
      <c r="EZ127" s="16"/>
      <c r="FA127" s="16"/>
      <c r="FB127" s="16"/>
      <c r="FC127" s="16"/>
      <c r="FD127" s="16"/>
      <c r="FE127" s="16"/>
      <c r="FF127" s="16"/>
      <c r="FG127" s="16"/>
      <c r="FH127" s="16"/>
      <c r="FI127" s="16"/>
      <c r="FJ127" s="16"/>
      <c r="FK127" s="16"/>
      <c r="FL127" s="16"/>
      <c r="FM127" s="16"/>
      <c r="FN127" s="16"/>
      <c r="FO127" s="16"/>
      <c r="FP127" s="16"/>
      <c r="FQ127" s="16"/>
      <c r="FR127" s="16"/>
      <c r="FS127" s="16"/>
      <c r="FT127" s="16"/>
      <c r="FU127" s="16"/>
      <c r="FV127" s="16"/>
      <c r="FW127" s="16"/>
      <c r="FX127" s="16"/>
      <c r="FY127" s="16"/>
      <c r="FZ127" s="16"/>
      <c r="GA127" s="16"/>
      <c r="GB127" s="16"/>
      <c r="GC127" s="16"/>
      <c r="GD127" s="16"/>
      <c r="GE127" s="16"/>
      <c r="GF127" s="16"/>
      <c r="GG127" s="16"/>
      <c r="GH127" s="16"/>
      <c r="GI127" s="16"/>
      <c r="GJ127" s="16"/>
      <c r="GK127" s="16"/>
      <c r="GL127" s="16"/>
      <c r="GM127" s="16"/>
      <c r="GN127" s="16"/>
      <c r="GO127" s="16"/>
      <c r="GP127" s="16"/>
      <c r="GQ127" s="16"/>
      <c r="GR127" s="16"/>
      <c r="GS127" s="16"/>
      <c r="GT127" s="16"/>
      <c r="GU127" s="16"/>
      <c r="GV127" s="16"/>
      <c r="GW127" s="16"/>
      <c r="GX127" s="16"/>
      <c r="GY127" s="16"/>
      <c r="GZ127" s="16"/>
      <c r="HA127" s="16"/>
      <c r="HB127" s="16"/>
      <c r="HC127" s="16"/>
      <c r="HD127" s="16"/>
      <c r="HE127" s="16"/>
      <c r="HF127" s="16"/>
      <c r="HG127" s="16"/>
      <c r="HH127" s="16"/>
      <c r="HI127" s="16"/>
      <c r="HJ127" s="16"/>
      <c r="HK127" s="16"/>
      <c r="HL127" s="16"/>
      <c r="HM127" s="16"/>
      <c r="HN127" s="16"/>
      <c r="HO127" s="16"/>
      <c r="HP127" s="16"/>
      <c r="HQ127" s="16"/>
      <c r="HR127" s="16"/>
      <c r="HS127" s="16"/>
      <c r="HT127" s="16"/>
      <c r="HU127" s="16"/>
      <c r="HV127" s="16"/>
      <c r="HW127" s="16"/>
      <c r="HX127" s="16"/>
      <c r="HY127" s="16"/>
      <c r="HZ127" s="16"/>
      <c r="IA127" s="16"/>
      <c r="IB127" s="16"/>
      <c r="IC127" s="16"/>
      <c r="ID127" s="16"/>
      <c r="IE127" s="16"/>
      <c r="IF127" s="16"/>
      <c r="IG127" s="16"/>
      <c r="IH127" s="16"/>
      <c r="II127" s="16"/>
      <c r="IJ127" s="16"/>
      <c r="IK127" s="16"/>
      <c r="IL127" s="16"/>
      <c r="IM127" s="16"/>
      <c r="IN127" s="16"/>
      <c r="IO127" s="16"/>
      <c r="IP127" s="16"/>
      <c r="IQ127" s="16"/>
      <c r="IR127" s="16"/>
      <c r="IS127" s="16"/>
      <c r="IT127" s="16"/>
      <c r="IU127" s="16"/>
      <c r="IV127" s="16"/>
    </row>
    <row r="128" spans="1:7" ht="12.75">
      <c r="A128" s="79"/>
      <c r="B128" s="43"/>
      <c r="C128" s="43"/>
      <c r="D128" s="57"/>
      <c r="E128" s="354"/>
      <c r="F128" s="56"/>
      <c r="G128" s="40"/>
    </row>
    <row r="129" spans="1:7" ht="25.5">
      <c r="A129" s="7" t="s">
        <v>11</v>
      </c>
      <c r="B129" s="7" t="s">
        <v>12</v>
      </c>
      <c r="C129" s="5" t="s">
        <v>13</v>
      </c>
      <c r="D129" s="54" t="s">
        <v>126</v>
      </c>
      <c r="E129" s="61" t="s">
        <v>127</v>
      </c>
      <c r="F129" s="5" t="s">
        <v>2</v>
      </c>
      <c r="G129" s="53" t="s">
        <v>128</v>
      </c>
    </row>
    <row r="130" spans="1:7" ht="12.75">
      <c r="A130" s="142" t="s">
        <v>17</v>
      </c>
      <c r="B130" s="166">
        <v>3299</v>
      </c>
      <c r="C130" s="167" t="s">
        <v>311</v>
      </c>
      <c r="D130" s="257">
        <v>16200</v>
      </c>
      <c r="E130" s="462">
        <v>16725</v>
      </c>
      <c r="F130" s="448">
        <v>1680</v>
      </c>
      <c r="G130" s="203">
        <f>F130/E130*100</f>
        <v>10.044843049327353</v>
      </c>
    </row>
    <row r="131" spans="1:256" s="135" customFormat="1" ht="12.75">
      <c r="A131" s="234"/>
      <c r="B131" s="251"/>
      <c r="C131" s="250" t="s">
        <v>317</v>
      </c>
      <c r="D131" s="270">
        <f>D69+D90+D106+D127+D130</f>
        <v>3585630</v>
      </c>
      <c r="E131" s="237">
        <f>E69+E90+E106+E127+E130</f>
        <v>3618101</v>
      </c>
      <c r="F131" s="445">
        <f>F69+F90+F106+F127+F130</f>
        <v>633597</v>
      </c>
      <c r="G131" s="267">
        <f>F131/E131*100</f>
        <v>17.511866031379444</v>
      </c>
      <c r="H131" s="141" t="s">
        <v>68</v>
      </c>
      <c r="I131" s="31"/>
      <c r="J131" s="31"/>
      <c r="K131" s="31"/>
      <c r="L131" s="31"/>
      <c r="M131" s="31"/>
      <c r="N131" s="31"/>
      <c r="O131" s="86" t="s">
        <v>255</v>
      </c>
      <c r="P131" s="8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  <c r="FZ131" s="16"/>
      <c r="GA131" s="16"/>
      <c r="GB131" s="16"/>
      <c r="GC131" s="16"/>
      <c r="GD131" s="16"/>
      <c r="GE131" s="16"/>
      <c r="GF131" s="16"/>
      <c r="GG131" s="16"/>
      <c r="GH131" s="16"/>
      <c r="GI131" s="16"/>
      <c r="GJ131" s="16"/>
      <c r="GK131" s="16"/>
      <c r="GL131" s="16"/>
      <c r="GM131" s="16"/>
      <c r="GN131" s="16"/>
      <c r="GO131" s="16"/>
      <c r="GP131" s="16"/>
      <c r="GQ131" s="16"/>
      <c r="GR131" s="16"/>
      <c r="GS131" s="16"/>
      <c r="GT131" s="16"/>
      <c r="GU131" s="16"/>
      <c r="GV131" s="16"/>
      <c r="GW131" s="16"/>
      <c r="GX131" s="16"/>
      <c r="GY131" s="16"/>
      <c r="GZ131" s="16"/>
      <c r="HA131" s="16"/>
      <c r="HB131" s="16"/>
      <c r="HC131" s="16"/>
      <c r="HD131" s="16"/>
      <c r="HE131" s="16"/>
      <c r="HF131" s="16"/>
      <c r="HG131" s="16"/>
      <c r="HH131" s="16"/>
      <c r="HI131" s="16"/>
      <c r="HJ131" s="16"/>
      <c r="HK131" s="16"/>
      <c r="HL131" s="16"/>
      <c r="HM131" s="16"/>
      <c r="HN131" s="16"/>
      <c r="HO131" s="16"/>
      <c r="HP131" s="16"/>
      <c r="HQ131" s="16"/>
      <c r="HR131" s="16"/>
      <c r="HS131" s="16"/>
      <c r="HT131" s="16"/>
      <c r="HU131" s="16"/>
      <c r="HV131" s="16"/>
      <c r="HW131" s="16"/>
      <c r="HX131" s="16"/>
      <c r="HY131" s="16"/>
      <c r="HZ131" s="16"/>
      <c r="IA131" s="16"/>
      <c r="IB131" s="16"/>
      <c r="IC131" s="16"/>
      <c r="ID131" s="16"/>
      <c r="IE131" s="16"/>
      <c r="IF131" s="16"/>
      <c r="IG131" s="16"/>
      <c r="IH131" s="16"/>
      <c r="II131" s="16"/>
      <c r="IJ131" s="16"/>
      <c r="IK131" s="16"/>
      <c r="IL131" s="16"/>
      <c r="IM131" s="16"/>
      <c r="IN131" s="16"/>
      <c r="IO131" s="16"/>
      <c r="IP131" s="16"/>
      <c r="IQ131" s="16"/>
      <c r="IR131" s="16"/>
      <c r="IS131" s="16"/>
      <c r="IT131" s="16"/>
      <c r="IU131" s="16"/>
      <c r="IV131" s="16"/>
    </row>
    <row r="132" spans="1:256" s="135" customFormat="1" ht="12.75">
      <c r="A132" s="17"/>
      <c r="B132" s="71"/>
      <c r="C132" s="238"/>
      <c r="D132" s="239"/>
      <c r="E132" s="240"/>
      <c r="F132" s="241"/>
      <c r="G132" s="242"/>
      <c r="H132" s="141"/>
      <c r="I132" s="31"/>
      <c r="J132" s="31"/>
      <c r="K132" s="31"/>
      <c r="L132" s="31"/>
      <c r="M132" s="31"/>
      <c r="N132" s="31"/>
      <c r="O132" s="86"/>
      <c r="P132" s="8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  <c r="FZ132" s="16"/>
      <c r="GA132" s="16"/>
      <c r="GB132" s="16"/>
      <c r="GC132" s="16"/>
      <c r="GD132" s="16"/>
      <c r="GE132" s="16"/>
      <c r="GF132" s="16"/>
      <c r="GG132" s="16"/>
      <c r="GH132" s="16"/>
      <c r="GI132" s="16"/>
      <c r="GJ132" s="16"/>
      <c r="GK132" s="16"/>
      <c r="GL132" s="16"/>
      <c r="GM132" s="16"/>
      <c r="GN132" s="16"/>
      <c r="GO132" s="16"/>
      <c r="GP132" s="16"/>
      <c r="GQ132" s="16"/>
      <c r="GR132" s="16"/>
      <c r="GS132" s="16"/>
      <c r="GT132" s="16"/>
      <c r="GU132" s="16"/>
      <c r="GV132" s="16"/>
      <c r="GW132" s="16"/>
      <c r="GX132" s="16"/>
      <c r="GY132" s="16"/>
      <c r="GZ132" s="16"/>
      <c r="HA132" s="16"/>
      <c r="HB132" s="16"/>
      <c r="HC132" s="16"/>
      <c r="HD132" s="16"/>
      <c r="HE132" s="16"/>
      <c r="HF132" s="16"/>
      <c r="HG132" s="16"/>
      <c r="HH132" s="16"/>
      <c r="HI132" s="16"/>
      <c r="HJ132" s="16"/>
      <c r="HK132" s="16"/>
      <c r="HL132" s="16"/>
      <c r="HM132" s="16"/>
      <c r="HN132" s="16"/>
      <c r="HO132" s="16"/>
      <c r="HP132" s="16"/>
      <c r="HQ132" s="16"/>
      <c r="HR132" s="16"/>
      <c r="HS132" s="16"/>
      <c r="HT132" s="16"/>
      <c r="HU132" s="16"/>
      <c r="HV132" s="16"/>
      <c r="HW132" s="16"/>
      <c r="HX132" s="16"/>
      <c r="HY132" s="16"/>
      <c r="HZ132" s="16"/>
      <c r="IA132" s="16"/>
      <c r="IB132" s="16"/>
      <c r="IC132" s="16"/>
      <c r="ID132" s="16"/>
      <c r="IE132" s="16"/>
      <c r="IF132" s="16"/>
      <c r="IG132" s="16"/>
      <c r="IH132" s="16"/>
      <c r="II132" s="16"/>
      <c r="IJ132" s="16"/>
      <c r="IK132" s="16"/>
      <c r="IL132" s="16"/>
      <c r="IM132" s="16"/>
      <c r="IN132" s="16"/>
      <c r="IO132" s="16"/>
      <c r="IP132" s="16"/>
      <c r="IQ132" s="16"/>
      <c r="IR132" s="16"/>
      <c r="IS132" s="16"/>
      <c r="IT132" s="16"/>
      <c r="IU132" s="16"/>
      <c r="IV132" s="16"/>
    </row>
    <row r="133" spans="1:6" ht="12.75">
      <c r="A133" s="500" t="s">
        <v>38</v>
      </c>
      <c r="B133" s="500"/>
      <c r="C133" s="500"/>
      <c r="D133" s="58"/>
      <c r="E133" s="19"/>
      <c r="F133" s="86"/>
    </row>
    <row r="134" spans="1:256" s="31" customFormat="1" ht="12.75">
      <c r="A134" s="21"/>
      <c r="B134" s="21"/>
      <c r="C134" s="21"/>
      <c r="D134" s="58"/>
      <c r="E134" s="19"/>
      <c r="F134" s="86"/>
      <c r="G134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  <c r="FZ134" s="16"/>
      <c r="GA134" s="16"/>
      <c r="GB134" s="16"/>
      <c r="GC134" s="16"/>
      <c r="GD134" s="16"/>
      <c r="GE134" s="16"/>
      <c r="GF134" s="16"/>
      <c r="GG134" s="16"/>
      <c r="GH134" s="16"/>
      <c r="GI134" s="16"/>
      <c r="GJ134" s="16"/>
      <c r="GK134" s="16"/>
      <c r="GL134" s="16"/>
      <c r="GM134" s="16"/>
      <c r="GN134" s="16"/>
      <c r="GO134" s="16"/>
      <c r="GP134" s="16"/>
      <c r="GQ134" s="16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  <c r="HB134" s="16"/>
      <c r="HC134" s="16"/>
      <c r="HD134" s="16"/>
      <c r="HE134" s="16"/>
      <c r="HF134" s="16"/>
      <c r="HG134" s="16"/>
      <c r="HH134" s="16"/>
      <c r="HI134" s="16"/>
      <c r="HJ134" s="16"/>
      <c r="HK134" s="16"/>
      <c r="HL134" s="16"/>
      <c r="HM134" s="16"/>
      <c r="HN134" s="16"/>
      <c r="HO134" s="16"/>
      <c r="HP134" s="16"/>
      <c r="HQ134" s="16"/>
      <c r="HR134" s="16"/>
      <c r="HS134" s="16"/>
      <c r="HT134" s="16"/>
      <c r="HU134" s="16"/>
      <c r="HV134" s="16"/>
      <c r="HW134" s="16"/>
      <c r="HX134" s="16"/>
      <c r="HY134" s="16"/>
      <c r="HZ134" s="16"/>
      <c r="IA134" s="16"/>
      <c r="IB134" s="16"/>
      <c r="IC134" s="16"/>
      <c r="ID134" s="16"/>
      <c r="IE134" s="16"/>
      <c r="IF134" s="16"/>
      <c r="IG134" s="16"/>
      <c r="IH134" s="16"/>
      <c r="II134" s="16"/>
      <c r="IJ134" s="16"/>
      <c r="IK134" s="16"/>
      <c r="IL134" s="16"/>
      <c r="IM134" s="16"/>
      <c r="IN134" s="16"/>
      <c r="IO134" s="16"/>
      <c r="IP134" s="16"/>
      <c r="IQ134" s="16"/>
      <c r="IR134" s="16"/>
      <c r="IS134" s="16"/>
      <c r="IT134" s="16"/>
      <c r="IU134" s="16"/>
      <c r="IV134" s="16"/>
    </row>
    <row r="135" spans="1:7" ht="25.5">
      <c r="A135" s="7" t="s">
        <v>11</v>
      </c>
      <c r="B135" s="7" t="s">
        <v>12</v>
      </c>
      <c r="C135" s="5" t="s">
        <v>13</v>
      </c>
      <c r="D135" s="54" t="s">
        <v>126</v>
      </c>
      <c r="E135" s="61" t="s">
        <v>127</v>
      </c>
      <c r="F135" s="5" t="s">
        <v>2</v>
      </c>
      <c r="G135" s="53" t="s">
        <v>128</v>
      </c>
    </row>
    <row r="136" spans="1:7" ht="12.75">
      <c r="A136" s="149" t="s">
        <v>17</v>
      </c>
      <c r="B136" s="150" t="s">
        <v>33</v>
      </c>
      <c r="C136" s="153" t="s">
        <v>36</v>
      </c>
      <c r="D136" s="256">
        <v>9500</v>
      </c>
      <c r="E136" s="191">
        <v>9500</v>
      </c>
      <c r="F136" s="364">
        <v>0</v>
      </c>
      <c r="G136" s="189">
        <f>F136/E136*100</f>
        <v>0</v>
      </c>
    </row>
    <row r="137" spans="1:256" s="31" customFormat="1" ht="12.75">
      <c r="A137" s="234"/>
      <c r="B137" s="251"/>
      <c r="C137" s="250" t="s">
        <v>318</v>
      </c>
      <c r="D137" s="235">
        <f>D136</f>
        <v>9500</v>
      </c>
      <c r="E137" s="236">
        <f>E136</f>
        <v>9500</v>
      </c>
      <c r="F137" s="270">
        <f>F136</f>
        <v>0</v>
      </c>
      <c r="G137" s="189">
        <f>F137/E137*100</f>
        <v>0</v>
      </c>
      <c r="O137" s="8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  <c r="FZ137" s="16"/>
      <c r="GA137" s="16"/>
      <c r="GB137" s="16"/>
      <c r="GC137" s="16"/>
      <c r="GD137" s="16"/>
      <c r="GE137" s="16"/>
      <c r="GF137" s="16"/>
      <c r="GG137" s="16"/>
      <c r="GH137" s="16"/>
      <c r="GI137" s="16"/>
      <c r="GJ137" s="16"/>
      <c r="GK137" s="16"/>
      <c r="GL137" s="16"/>
      <c r="GM137" s="16"/>
      <c r="GN137" s="16"/>
      <c r="GO137" s="16"/>
      <c r="GP137" s="16"/>
      <c r="GQ137" s="16"/>
      <c r="GR137" s="16"/>
      <c r="GS137" s="16"/>
      <c r="GT137" s="16"/>
      <c r="GU137" s="16"/>
      <c r="GV137" s="16"/>
      <c r="GW137" s="16"/>
      <c r="GX137" s="16"/>
      <c r="GY137" s="16"/>
      <c r="GZ137" s="16"/>
      <c r="HA137" s="16"/>
      <c r="HB137" s="16"/>
      <c r="HC137" s="16"/>
      <c r="HD137" s="16"/>
      <c r="HE137" s="16"/>
      <c r="HF137" s="16"/>
      <c r="HG137" s="16"/>
      <c r="HH137" s="16"/>
      <c r="HI137" s="16"/>
      <c r="HJ137" s="16"/>
      <c r="HK137" s="16"/>
      <c r="HL137" s="16"/>
      <c r="HM137" s="16"/>
      <c r="HN137" s="16"/>
      <c r="HO137" s="16"/>
      <c r="HP137" s="16"/>
      <c r="HQ137" s="16"/>
      <c r="HR137" s="16"/>
      <c r="HS137" s="16"/>
      <c r="HT137" s="16"/>
      <c r="HU137" s="16"/>
      <c r="HV137" s="16"/>
      <c r="HW137" s="16"/>
      <c r="HX137" s="16"/>
      <c r="HY137" s="16"/>
      <c r="HZ137" s="16"/>
      <c r="IA137" s="16"/>
      <c r="IB137" s="16"/>
      <c r="IC137" s="16"/>
      <c r="ID137" s="16"/>
      <c r="IE137" s="16"/>
      <c r="IF137" s="16"/>
      <c r="IG137" s="16"/>
      <c r="IH137" s="16"/>
      <c r="II137" s="16"/>
      <c r="IJ137" s="16"/>
      <c r="IK137" s="16"/>
      <c r="IL137" s="16"/>
      <c r="IM137" s="16"/>
      <c r="IN137" s="16"/>
      <c r="IO137" s="16"/>
      <c r="IP137" s="16"/>
      <c r="IQ137" s="16"/>
      <c r="IR137" s="16"/>
      <c r="IS137" s="16"/>
      <c r="IT137" s="16"/>
      <c r="IU137" s="16"/>
      <c r="IV137" s="16"/>
    </row>
    <row r="138" spans="1:256" s="31" customFormat="1" ht="12.75">
      <c r="A138" s="17"/>
      <c r="B138" s="71"/>
      <c r="C138" s="238"/>
      <c r="D138" s="239"/>
      <c r="E138" s="240"/>
      <c r="F138" s="241"/>
      <c r="G138" s="242"/>
      <c r="O138" s="8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  <c r="FZ138" s="16"/>
      <c r="GA138" s="16"/>
      <c r="GB138" s="16"/>
      <c r="GC138" s="16"/>
      <c r="GD138" s="16"/>
      <c r="GE138" s="16"/>
      <c r="GF138" s="16"/>
      <c r="GG138" s="16"/>
      <c r="GH138" s="16"/>
      <c r="GI138" s="16"/>
      <c r="GJ138" s="16"/>
      <c r="GK138" s="16"/>
      <c r="GL138" s="16"/>
      <c r="GM138" s="16"/>
      <c r="GN138" s="16"/>
      <c r="GO138" s="16"/>
      <c r="GP138" s="16"/>
      <c r="GQ138" s="16"/>
      <c r="GR138" s="16"/>
      <c r="GS138" s="16"/>
      <c r="GT138" s="16"/>
      <c r="GU138" s="16"/>
      <c r="GV138" s="16"/>
      <c r="GW138" s="16"/>
      <c r="GX138" s="16"/>
      <c r="GY138" s="16"/>
      <c r="GZ138" s="16"/>
      <c r="HA138" s="16"/>
      <c r="HB138" s="16"/>
      <c r="HC138" s="16"/>
      <c r="HD138" s="16"/>
      <c r="HE138" s="16"/>
      <c r="HF138" s="16"/>
      <c r="HG138" s="16"/>
      <c r="HH138" s="16"/>
      <c r="HI138" s="16"/>
      <c r="HJ138" s="16"/>
      <c r="HK138" s="16"/>
      <c r="HL138" s="16"/>
      <c r="HM138" s="16"/>
      <c r="HN138" s="16"/>
      <c r="HO138" s="16"/>
      <c r="HP138" s="16"/>
      <c r="HQ138" s="16"/>
      <c r="HR138" s="16"/>
      <c r="HS138" s="16"/>
      <c r="HT138" s="16"/>
      <c r="HU138" s="16"/>
      <c r="HV138" s="16"/>
      <c r="HW138" s="16"/>
      <c r="HX138" s="16"/>
      <c r="HY138" s="16"/>
      <c r="HZ138" s="16"/>
      <c r="IA138" s="16"/>
      <c r="IB138" s="16"/>
      <c r="IC138" s="16"/>
      <c r="ID138" s="16"/>
      <c r="IE138" s="16"/>
      <c r="IF138" s="16"/>
      <c r="IG138" s="16"/>
      <c r="IH138" s="16"/>
      <c r="II138" s="16"/>
      <c r="IJ138" s="16"/>
      <c r="IK138" s="16"/>
      <c r="IL138" s="16"/>
      <c r="IM138" s="16"/>
      <c r="IN138" s="16"/>
      <c r="IO138" s="16"/>
      <c r="IP138" s="16"/>
      <c r="IQ138" s="16"/>
      <c r="IR138" s="16"/>
      <c r="IS138" s="16"/>
      <c r="IT138" s="16"/>
      <c r="IU138" s="16"/>
      <c r="IV138" s="16"/>
    </row>
    <row r="139" spans="1:256" s="31" customFormat="1" ht="12.75">
      <c r="A139" s="243"/>
      <c r="B139" s="253"/>
      <c r="C139" s="252" t="s">
        <v>319</v>
      </c>
      <c r="D139" s="244">
        <f>D131+D137</f>
        <v>3595130</v>
      </c>
      <c r="E139" s="245">
        <f>E131+E137</f>
        <v>3627601</v>
      </c>
      <c r="F139" s="245">
        <f>F131+F137</f>
        <v>633597</v>
      </c>
      <c r="G139" s="11">
        <f>F139/E139*100</f>
        <v>17.466005770755935</v>
      </c>
      <c r="O139" s="8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  <c r="FZ139" s="16"/>
      <c r="GA139" s="16"/>
      <c r="GB139" s="16"/>
      <c r="GC139" s="16"/>
      <c r="GD139" s="16"/>
      <c r="GE139" s="16"/>
      <c r="GF139" s="16"/>
      <c r="GG139" s="16"/>
      <c r="GH139" s="16"/>
      <c r="GI139" s="16"/>
      <c r="GJ139" s="16"/>
      <c r="GK139" s="16"/>
      <c r="GL139" s="16"/>
      <c r="GM139" s="16"/>
      <c r="GN139" s="16"/>
      <c r="GO139" s="16"/>
      <c r="GP139" s="16"/>
      <c r="GQ139" s="16"/>
      <c r="GR139" s="16"/>
      <c r="GS139" s="16"/>
      <c r="GT139" s="16"/>
      <c r="GU139" s="16"/>
      <c r="GV139" s="16"/>
      <c r="GW139" s="16"/>
      <c r="GX139" s="16"/>
      <c r="GY139" s="16"/>
      <c r="GZ139" s="16"/>
      <c r="HA139" s="16"/>
      <c r="HB139" s="16"/>
      <c r="HC139" s="16"/>
      <c r="HD139" s="16"/>
      <c r="HE139" s="16"/>
      <c r="HF139" s="16"/>
      <c r="HG139" s="16"/>
      <c r="HH139" s="16"/>
      <c r="HI139" s="16"/>
      <c r="HJ139" s="16"/>
      <c r="HK139" s="16"/>
      <c r="HL139" s="16"/>
      <c r="HM139" s="16"/>
      <c r="HN139" s="16"/>
      <c r="HO139" s="16"/>
      <c r="HP139" s="16"/>
      <c r="HQ139" s="16"/>
      <c r="HR139" s="16"/>
      <c r="HS139" s="16"/>
      <c r="HT139" s="16"/>
      <c r="HU139" s="16"/>
      <c r="HV139" s="16"/>
      <c r="HW139" s="16"/>
      <c r="HX139" s="16"/>
      <c r="HY139" s="16"/>
      <c r="HZ139" s="16"/>
      <c r="IA139" s="16"/>
      <c r="IB139" s="16"/>
      <c r="IC139" s="16"/>
      <c r="ID139" s="16"/>
      <c r="IE139" s="16"/>
      <c r="IF139" s="16"/>
      <c r="IG139" s="16"/>
      <c r="IH139" s="16"/>
      <c r="II139" s="16"/>
      <c r="IJ139" s="16"/>
      <c r="IK139" s="16"/>
      <c r="IL139" s="16"/>
      <c r="IM139" s="16"/>
      <c r="IN139" s="16"/>
      <c r="IO139" s="16"/>
      <c r="IP139" s="16"/>
      <c r="IQ139" s="16"/>
      <c r="IR139" s="16"/>
      <c r="IS139" s="16"/>
      <c r="IT139" s="16"/>
      <c r="IU139" s="16"/>
      <c r="IV139" s="16"/>
    </row>
    <row r="140" spans="1:256" s="31" customFormat="1" ht="12.75">
      <c r="A140" s="17"/>
      <c r="B140" s="71"/>
      <c r="C140" s="238"/>
      <c r="D140" s="239"/>
      <c r="E140" s="240"/>
      <c r="F140" s="241"/>
      <c r="G140" s="242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  <c r="DI140" s="86"/>
      <c r="DJ140" s="86"/>
      <c r="DK140" s="86"/>
      <c r="DL140" s="86"/>
      <c r="DM140" s="86"/>
      <c r="DN140" s="86"/>
      <c r="DO140" s="86"/>
      <c r="DP140" s="86"/>
      <c r="DQ140" s="86"/>
      <c r="DR140" s="86"/>
      <c r="DS140" s="86"/>
      <c r="DT140" s="86"/>
      <c r="DU140" s="86"/>
      <c r="DV140" s="86"/>
      <c r="DW140" s="86"/>
      <c r="DX140" s="86"/>
      <c r="DY140" s="86"/>
      <c r="DZ140" s="86"/>
      <c r="EA140" s="86"/>
      <c r="EB140" s="86"/>
      <c r="EC140" s="86"/>
      <c r="ED140" s="86"/>
      <c r="EE140" s="86"/>
      <c r="EF140" s="86"/>
      <c r="EG140" s="86"/>
      <c r="EH140" s="86"/>
      <c r="EI140" s="86"/>
      <c r="EJ140" s="86"/>
      <c r="EK140" s="86"/>
      <c r="EL140" s="86"/>
      <c r="EM140" s="86"/>
      <c r="EN140" s="86"/>
      <c r="EO140" s="86"/>
      <c r="EP140" s="86"/>
      <c r="EQ140" s="86"/>
      <c r="ER140" s="86"/>
      <c r="ES140" s="86"/>
      <c r="ET140" s="86"/>
      <c r="EU140" s="86"/>
      <c r="EV140" s="86"/>
      <c r="EW140" s="86"/>
      <c r="EX140" s="86"/>
      <c r="EY140" s="86"/>
      <c r="EZ140" s="86"/>
      <c r="FA140" s="86"/>
      <c r="FB140" s="86"/>
      <c r="FC140" s="86"/>
      <c r="FD140" s="86"/>
      <c r="FE140" s="86"/>
      <c r="FF140" s="86"/>
      <c r="FG140" s="86"/>
      <c r="FH140" s="86"/>
      <c r="FI140" s="86"/>
      <c r="FJ140" s="86"/>
      <c r="FK140" s="86"/>
      <c r="FL140" s="86"/>
      <c r="FM140" s="86"/>
      <c r="FN140" s="86"/>
      <c r="FO140" s="86"/>
      <c r="FP140" s="86"/>
      <c r="FQ140" s="86"/>
      <c r="FR140" s="86"/>
      <c r="FS140" s="86"/>
      <c r="FT140" s="86"/>
      <c r="FU140" s="86"/>
      <c r="FV140" s="86"/>
      <c r="FW140" s="86"/>
      <c r="FX140" s="86"/>
      <c r="FY140" s="86"/>
      <c r="FZ140" s="86"/>
      <c r="GA140" s="86"/>
      <c r="GB140" s="86"/>
      <c r="GC140" s="86"/>
      <c r="GD140" s="86"/>
      <c r="GE140" s="86"/>
      <c r="GF140" s="86"/>
      <c r="GG140" s="86"/>
      <c r="GH140" s="86"/>
      <c r="GI140" s="86"/>
      <c r="GJ140" s="86"/>
      <c r="GK140" s="86"/>
      <c r="GL140" s="86"/>
      <c r="GM140" s="86"/>
      <c r="GN140" s="86"/>
      <c r="GO140" s="86"/>
      <c r="GP140" s="86"/>
      <c r="GQ140" s="86"/>
      <c r="GR140" s="86"/>
      <c r="GS140" s="86"/>
      <c r="GT140" s="86"/>
      <c r="GU140" s="86"/>
      <c r="GV140" s="86"/>
      <c r="GW140" s="86"/>
      <c r="GX140" s="86"/>
      <c r="GY140" s="86"/>
      <c r="GZ140" s="86"/>
      <c r="HA140" s="86"/>
      <c r="HB140" s="86"/>
      <c r="HC140" s="86"/>
      <c r="HD140" s="86"/>
      <c r="HE140" s="86"/>
      <c r="HF140" s="86"/>
      <c r="HG140" s="86"/>
      <c r="HH140" s="86"/>
      <c r="HI140" s="86"/>
      <c r="HJ140" s="86"/>
      <c r="HK140" s="86"/>
      <c r="HL140" s="86"/>
      <c r="HM140" s="86"/>
      <c r="HN140" s="86"/>
      <c r="HO140" s="86"/>
      <c r="HP140" s="86"/>
      <c r="HQ140" s="86"/>
      <c r="HR140" s="86"/>
      <c r="HS140" s="86"/>
      <c r="HT140" s="86"/>
      <c r="HU140" s="86"/>
      <c r="HV140" s="86"/>
      <c r="HW140" s="86"/>
      <c r="HX140" s="86"/>
      <c r="HY140" s="86"/>
      <c r="HZ140" s="86"/>
      <c r="IA140" s="86"/>
      <c r="IB140" s="86"/>
      <c r="IC140" s="86"/>
      <c r="ID140" s="86"/>
      <c r="IE140" s="86"/>
      <c r="IF140" s="86"/>
      <c r="IG140" s="86"/>
      <c r="IH140" s="86"/>
      <c r="II140" s="86"/>
      <c r="IJ140" s="86"/>
      <c r="IK140" s="86"/>
      <c r="IL140" s="86"/>
      <c r="IM140" s="86"/>
      <c r="IN140" s="86"/>
      <c r="IO140" s="86"/>
      <c r="IP140" s="86"/>
      <c r="IQ140" s="86"/>
      <c r="IR140" s="86"/>
      <c r="IS140" s="86"/>
      <c r="IT140" s="86"/>
      <c r="IU140" s="86"/>
      <c r="IV140" s="86"/>
    </row>
    <row r="141" spans="1:256" s="135" customFormat="1" ht="15.75">
      <c r="A141" s="76" t="s">
        <v>39</v>
      </c>
      <c r="B141" s="31"/>
      <c r="C141" s="31"/>
      <c r="D141" s="86"/>
      <c r="E141" s="86"/>
      <c r="F141" s="86"/>
      <c r="G141" s="31"/>
      <c r="H141" s="31"/>
      <c r="I141" s="31"/>
      <c r="J141" s="31"/>
      <c r="K141" s="31"/>
      <c r="L141" s="31"/>
      <c r="M141" s="31"/>
      <c r="N141" s="31"/>
      <c r="O141" s="86" t="s">
        <v>258</v>
      </c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  <c r="GZ141" s="16"/>
      <c r="HA141" s="16"/>
      <c r="HB141" s="16"/>
      <c r="HC141" s="16"/>
      <c r="HD141" s="16"/>
      <c r="HE141" s="16"/>
      <c r="HF141" s="16"/>
      <c r="HG141" s="16"/>
      <c r="HH141" s="16"/>
      <c r="HI141" s="16"/>
      <c r="HJ141" s="16"/>
      <c r="HK141" s="16"/>
      <c r="HL141" s="16"/>
      <c r="HM141" s="16"/>
      <c r="HN141" s="16"/>
      <c r="HO141" s="16"/>
      <c r="HP141" s="16"/>
      <c r="HQ141" s="16"/>
      <c r="HR141" s="16"/>
      <c r="HS141" s="16"/>
      <c r="HT141" s="16"/>
      <c r="HU141" s="16"/>
      <c r="HV141" s="16"/>
      <c r="HW141" s="16"/>
      <c r="HX141" s="16"/>
      <c r="HY141" s="16"/>
      <c r="HZ141" s="16"/>
      <c r="IA141" s="16"/>
      <c r="IB141" s="16"/>
      <c r="IC141" s="16"/>
      <c r="ID141" s="16"/>
      <c r="IE141" s="16"/>
      <c r="IF141" s="16"/>
      <c r="IG141" s="16"/>
      <c r="IH141" s="16"/>
      <c r="II141" s="16"/>
      <c r="IJ141" s="16"/>
      <c r="IK141" s="16"/>
      <c r="IL141" s="16"/>
      <c r="IM141" s="16"/>
      <c r="IN141" s="16"/>
      <c r="IO141" s="16"/>
      <c r="IP141" s="16"/>
      <c r="IQ141" s="16"/>
      <c r="IR141" s="16"/>
      <c r="IS141" s="16"/>
      <c r="IT141" s="16"/>
      <c r="IU141" s="16"/>
      <c r="IV141" s="16"/>
    </row>
    <row r="142" spans="1:256" s="135" customFormat="1" ht="12.75">
      <c r="A142" s="31"/>
      <c r="B142"/>
      <c r="C142"/>
      <c r="D142" s="16"/>
      <c r="E142" s="16"/>
      <c r="F142" s="16"/>
      <c r="G142"/>
      <c r="H142" s="31"/>
      <c r="I142" s="31"/>
      <c r="J142" s="31"/>
      <c r="K142" s="31"/>
      <c r="L142" s="31"/>
      <c r="M142" s="31"/>
      <c r="N142" s="31"/>
      <c r="O142" s="8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  <c r="EU142" s="16"/>
      <c r="EV142" s="16"/>
      <c r="EW142" s="16"/>
      <c r="EX142" s="16"/>
      <c r="EY142" s="16"/>
      <c r="EZ142" s="16"/>
      <c r="FA142" s="16"/>
      <c r="FB142" s="16"/>
      <c r="FC142" s="16"/>
      <c r="FD142" s="16"/>
      <c r="FE142" s="16"/>
      <c r="FF142" s="16"/>
      <c r="FG142" s="16"/>
      <c r="FH142" s="16"/>
      <c r="FI142" s="16"/>
      <c r="FJ142" s="16"/>
      <c r="FK142" s="16"/>
      <c r="FL142" s="16"/>
      <c r="FM142" s="16"/>
      <c r="FN142" s="16"/>
      <c r="FO142" s="16"/>
      <c r="FP142" s="16"/>
      <c r="FQ142" s="16"/>
      <c r="FR142" s="16"/>
      <c r="FS142" s="16"/>
      <c r="FT142" s="16"/>
      <c r="FU142" s="16"/>
      <c r="FV142" s="16"/>
      <c r="FW142" s="16"/>
      <c r="FX142" s="16"/>
      <c r="FY142" s="16"/>
      <c r="FZ142" s="16"/>
      <c r="GA142" s="16"/>
      <c r="GB142" s="16"/>
      <c r="GC142" s="16"/>
      <c r="GD142" s="16"/>
      <c r="GE142" s="16"/>
      <c r="GF142" s="16"/>
      <c r="GG142" s="16"/>
      <c r="GH142" s="16"/>
      <c r="GI142" s="16"/>
      <c r="GJ142" s="16"/>
      <c r="GK142" s="16"/>
      <c r="GL142" s="16"/>
      <c r="GM142" s="16"/>
      <c r="GN142" s="16"/>
      <c r="GO142" s="16"/>
      <c r="GP142" s="16"/>
      <c r="GQ142" s="16"/>
      <c r="GR142" s="16"/>
      <c r="GS142" s="16"/>
      <c r="GT142" s="16"/>
      <c r="GU142" s="16"/>
      <c r="GV142" s="16"/>
      <c r="GW142" s="16"/>
      <c r="GX142" s="16"/>
      <c r="GY142" s="16"/>
      <c r="GZ142" s="16"/>
      <c r="HA142" s="16"/>
      <c r="HB142" s="16"/>
      <c r="HC142" s="16"/>
      <c r="HD142" s="16"/>
      <c r="HE142" s="16"/>
      <c r="HF142" s="16"/>
      <c r="HG142" s="16"/>
      <c r="HH142" s="16"/>
      <c r="HI142" s="16"/>
      <c r="HJ142" s="16"/>
      <c r="HK142" s="16"/>
      <c r="HL142" s="16"/>
      <c r="HM142" s="16"/>
      <c r="HN142" s="16"/>
      <c r="HO142" s="16"/>
      <c r="HP142" s="16"/>
      <c r="HQ142" s="16"/>
      <c r="HR142" s="16"/>
      <c r="HS142" s="16"/>
      <c r="HT142" s="16"/>
      <c r="HU142" s="16"/>
      <c r="HV142" s="16"/>
      <c r="HW142" s="16"/>
      <c r="HX142" s="16"/>
      <c r="HY142" s="16"/>
      <c r="HZ142" s="16"/>
      <c r="IA142" s="16"/>
      <c r="IB142" s="16"/>
      <c r="IC142" s="16"/>
      <c r="ID142" s="16"/>
      <c r="IE142" s="16"/>
      <c r="IF142" s="16"/>
      <c r="IG142" s="16"/>
      <c r="IH142" s="16"/>
      <c r="II142" s="16"/>
      <c r="IJ142" s="16"/>
      <c r="IK142" s="16"/>
      <c r="IL142" s="16"/>
      <c r="IM142" s="16"/>
      <c r="IN142" s="16"/>
      <c r="IO142" s="16"/>
      <c r="IP142" s="16"/>
      <c r="IQ142" s="16"/>
      <c r="IR142" s="16"/>
      <c r="IS142" s="16"/>
      <c r="IT142" s="16"/>
      <c r="IU142" s="16"/>
      <c r="IV142" s="16"/>
    </row>
    <row r="143" spans="1:256" s="135" customFormat="1" ht="12.75">
      <c r="A143" s="67" t="s">
        <v>37</v>
      </c>
      <c r="B143"/>
      <c r="C143"/>
      <c r="D143" s="16"/>
      <c r="E143" s="16"/>
      <c r="F143" s="16"/>
      <c r="G143"/>
      <c r="H143" s="31"/>
      <c r="I143" s="31"/>
      <c r="J143" s="31"/>
      <c r="K143" s="31"/>
      <c r="L143" s="31"/>
      <c r="M143" s="31"/>
      <c r="N143" s="31"/>
      <c r="O143" s="8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16"/>
      <c r="CU143" s="16"/>
      <c r="CV143" s="16"/>
      <c r="CW143" s="16"/>
      <c r="CX143" s="16"/>
      <c r="CY143" s="16"/>
      <c r="CZ143" s="16"/>
      <c r="DA143" s="16"/>
      <c r="DB143" s="16"/>
      <c r="DC143" s="16"/>
      <c r="DD143" s="16"/>
      <c r="DE143" s="16"/>
      <c r="DF143" s="16"/>
      <c r="DG143" s="16"/>
      <c r="DH143" s="16"/>
      <c r="DI143" s="16"/>
      <c r="DJ143" s="16"/>
      <c r="DK143" s="16"/>
      <c r="DL143" s="16"/>
      <c r="DM143" s="16"/>
      <c r="DN143" s="16"/>
      <c r="DO143" s="16"/>
      <c r="DP143" s="16"/>
      <c r="DQ143" s="16"/>
      <c r="DR143" s="16"/>
      <c r="DS143" s="16"/>
      <c r="DT143" s="16"/>
      <c r="DU143" s="16"/>
      <c r="DV143" s="16"/>
      <c r="DW143" s="16"/>
      <c r="DX143" s="16"/>
      <c r="DY143" s="16"/>
      <c r="DZ143" s="16"/>
      <c r="EA143" s="16"/>
      <c r="EB143" s="16"/>
      <c r="EC143" s="16"/>
      <c r="ED143" s="16"/>
      <c r="EE143" s="16"/>
      <c r="EF143" s="16"/>
      <c r="EG143" s="16"/>
      <c r="EH143" s="16"/>
      <c r="EI143" s="16"/>
      <c r="EJ143" s="16"/>
      <c r="EK143" s="16"/>
      <c r="EL143" s="16"/>
      <c r="EM143" s="16"/>
      <c r="EN143" s="16"/>
      <c r="EO143" s="16"/>
      <c r="EP143" s="16"/>
      <c r="EQ143" s="16"/>
      <c r="ER143" s="16"/>
      <c r="ES143" s="16"/>
      <c r="ET143" s="16"/>
      <c r="EU143" s="16"/>
      <c r="EV143" s="16"/>
      <c r="EW143" s="16"/>
      <c r="EX143" s="16"/>
      <c r="EY143" s="16"/>
      <c r="EZ143" s="16"/>
      <c r="FA143" s="16"/>
      <c r="FB143" s="16"/>
      <c r="FC143" s="16"/>
      <c r="FD143" s="16"/>
      <c r="FE143" s="16"/>
      <c r="FF143" s="16"/>
      <c r="FG143" s="16"/>
      <c r="FH143" s="16"/>
      <c r="FI143" s="16"/>
      <c r="FJ143" s="16"/>
      <c r="FK143" s="16"/>
      <c r="FL143" s="16"/>
      <c r="FM143" s="16"/>
      <c r="FN143" s="16"/>
      <c r="FO143" s="16"/>
      <c r="FP143" s="16"/>
      <c r="FQ143" s="16"/>
      <c r="FR143" s="16"/>
      <c r="FS143" s="16"/>
      <c r="FT143" s="16"/>
      <c r="FU143" s="16"/>
      <c r="FV143" s="16"/>
      <c r="FW143" s="16"/>
      <c r="FX143" s="16"/>
      <c r="FY143" s="16"/>
      <c r="FZ143" s="16"/>
      <c r="GA143" s="16"/>
      <c r="GB143" s="16"/>
      <c r="GC143" s="16"/>
      <c r="GD143" s="16"/>
      <c r="GE143" s="16"/>
      <c r="GF143" s="16"/>
      <c r="GG143" s="16"/>
      <c r="GH143" s="16"/>
      <c r="GI143" s="16"/>
      <c r="GJ143" s="16"/>
      <c r="GK143" s="16"/>
      <c r="GL143" s="16"/>
      <c r="GM143" s="16"/>
      <c r="GN143" s="16"/>
      <c r="GO143" s="16"/>
      <c r="GP143" s="16"/>
      <c r="GQ143" s="16"/>
      <c r="GR143" s="16"/>
      <c r="GS143" s="16"/>
      <c r="GT143" s="16"/>
      <c r="GU143" s="16"/>
      <c r="GV143" s="16"/>
      <c r="GW143" s="16"/>
      <c r="GX143" s="16"/>
      <c r="GY143" s="16"/>
      <c r="GZ143" s="16"/>
      <c r="HA143" s="16"/>
      <c r="HB143" s="16"/>
      <c r="HC143" s="16"/>
      <c r="HD143" s="16"/>
      <c r="HE143" s="16"/>
      <c r="HF143" s="16"/>
      <c r="HG143" s="16"/>
      <c r="HH143" s="16"/>
      <c r="HI143" s="16"/>
      <c r="HJ143" s="16"/>
      <c r="HK143" s="16"/>
      <c r="HL143" s="16"/>
      <c r="HM143" s="16"/>
      <c r="HN143" s="16"/>
      <c r="HO143" s="16"/>
      <c r="HP143" s="16"/>
      <c r="HQ143" s="16"/>
      <c r="HR143" s="16"/>
      <c r="HS143" s="16"/>
      <c r="HT143" s="16"/>
      <c r="HU143" s="16"/>
      <c r="HV143" s="16"/>
      <c r="HW143" s="16"/>
      <c r="HX143" s="16"/>
      <c r="HY143" s="16"/>
      <c r="HZ143" s="16"/>
      <c r="IA143" s="16"/>
      <c r="IB143" s="16"/>
      <c r="IC143" s="16"/>
      <c r="ID143" s="16"/>
      <c r="IE143" s="16"/>
      <c r="IF143" s="16"/>
      <c r="IG143" s="16"/>
      <c r="IH143" s="16"/>
      <c r="II143" s="16"/>
      <c r="IJ143" s="16"/>
      <c r="IK143" s="16"/>
      <c r="IL143" s="16"/>
      <c r="IM143" s="16"/>
      <c r="IN143" s="16"/>
      <c r="IO143" s="16"/>
      <c r="IP143" s="16"/>
      <c r="IQ143" s="16"/>
      <c r="IR143" s="16"/>
      <c r="IS143" s="16"/>
      <c r="IT143" s="16"/>
      <c r="IU143" s="16"/>
      <c r="IV143" s="16"/>
    </row>
    <row r="144" spans="1:256" s="135" customFormat="1" ht="12.75">
      <c r="A144" s="31"/>
      <c r="B144"/>
      <c r="C144"/>
      <c r="D144" s="16"/>
      <c r="E144" s="16"/>
      <c r="F144" s="16"/>
      <c r="G144"/>
      <c r="H144" s="31"/>
      <c r="I144" s="31"/>
      <c r="J144" s="31"/>
      <c r="K144" s="31"/>
      <c r="L144" s="31"/>
      <c r="M144" s="31"/>
      <c r="N144" s="31"/>
      <c r="O144" s="8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  <c r="EU144" s="16"/>
      <c r="EV144" s="16"/>
      <c r="EW144" s="16"/>
      <c r="EX144" s="16"/>
      <c r="EY144" s="16"/>
      <c r="EZ144" s="16"/>
      <c r="FA144" s="16"/>
      <c r="FB144" s="16"/>
      <c r="FC144" s="16"/>
      <c r="FD144" s="16"/>
      <c r="FE144" s="16"/>
      <c r="FF144" s="16"/>
      <c r="FG144" s="16"/>
      <c r="FH144" s="16"/>
      <c r="FI144" s="16"/>
      <c r="FJ144" s="16"/>
      <c r="FK144" s="16"/>
      <c r="FL144" s="16"/>
      <c r="FM144" s="16"/>
      <c r="FN144" s="16"/>
      <c r="FO144" s="16"/>
      <c r="FP144" s="16"/>
      <c r="FQ144" s="16"/>
      <c r="FR144" s="16"/>
      <c r="FS144" s="16"/>
      <c r="FT144" s="16"/>
      <c r="FU144" s="16"/>
      <c r="FV144" s="16"/>
      <c r="FW144" s="16"/>
      <c r="FX144" s="16"/>
      <c r="FY144" s="16"/>
      <c r="FZ144" s="16"/>
      <c r="GA144" s="16"/>
      <c r="GB144" s="16"/>
      <c r="GC144" s="16"/>
      <c r="GD144" s="16"/>
      <c r="GE144" s="16"/>
      <c r="GF144" s="16"/>
      <c r="GG144" s="16"/>
      <c r="GH144" s="16"/>
      <c r="GI144" s="16"/>
      <c r="GJ144" s="16"/>
      <c r="GK144" s="16"/>
      <c r="GL144" s="16"/>
      <c r="GM144" s="16"/>
      <c r="GN144" s="16"/>
      <c r="GO144" s="16"/>
      <c r="GP144" s="16"/>
      <c r="GQ144" s="16"/>
      <c r="GR144" s="16"/>
      <c r="GS144" s="16"/>
      <c r="GT144" s="16"/>
      <c r="GU144" s="16"/>
      <c r="GV144" s="16"/>
      <c r="GW144" s="16"/>
      <c r="GX144" s="16"/>
      <c r="GY144" s="16"/>
      <c r="GZ144" s="16"/>
      <c r="HA144" s="16"/>
      <c r="HB144" s="16"/>
      <c r="HC144" s="16"/>
      <c r="HD144" s="16"/>
      <c r="HE144" s="16"/>
      <c r="HF144" s="16"/>
      <c r="HG144" s="16"/>
      <c r="HH144" s="16"/>
      <c r="HI144" s="16"/>
      <c r="HJ144" s="16"/>
      <c r="HK144" s="16"/>
      <c r="HL144" s="16"/>
      <c r="HM144" s="16"/>
      <c r="HN144" s="16"/>
      <c r="HO144" s="16"/>
      <c r="HP144" s="16"/>
      <c r="HQ144" s="16"/>
      <c r="HR144" s="16"/>
      <c r="HS144" s="16"/>
      <c r="HT144" s="16"/>
      <c r="HU144" s="16"/>
      <c r="HV144" s="16"/>
      <c r="HW144" s="16"/>
      <c r="HX144" s="16"/>
      <c r="HY144" s="16"/>
      <c r="HZ144" s="16"/>
      <c r="IA144" s="16"/>
      <c r="IB144" s="16"/>
      <c r="IC144" s="16"/>
      <c r="ID144" s="16"/>
      <c r="IE144" s="16"/>
      <c r="IF144" s="16"/>
      <c r="IG144" s="16"/>
      <c r="IH144" s="16"/>
      <c r="II144" s="16"/>
      <c r="IJ144" s="16"/>
      <c r="IK144" s="16"/>
      <c r="IL144" s="16"/>
      <c r="IM144" s="16"/>
      <c r="IN144" s="16"/>
      <c r="IO144" s="16"/>
      <c r="IP144" s="16"/>
      <c r="IQ144" s="16"/>
      <c r="IR144" s="16"/>
      <c r="IS144" s="16"/>
      <c r="IT144" s="16"/>
      <c r="IU144" s="16"/>
      <c r="IV144" s="16"/>
    </row>
    <row r="145" spans="1:256" s="135" customFormat="1" ht="25.5">
      <c r="A145" s="7" t="s">
        <v>11</v>
      </c>
      <c r="B145" s="7" t="s">
        <v>12</v>
      </c>
      <c r="C145" s="5" t="s">
        <v>13</v>
      </c>
      <c r="D145" s="54" t="s">
        <v>126</v>
      </c>
      <c r="E145" s="61" t="s">
        <v>127</v>
      </c>
      <c r="F145" s="5" t="s">
        <v>2</v>
      </c>
      <c r="G145" s="53" t="s">
        <v>128</v>
      </c>
      <c r="H145" s="31"/>
      <c r="I145" s="31"/>
      <c r="J145" s="31"/>
      <c r="K145" s="31"/>
      <c r="L145" s="31"/>
      <c r="M145" s="31"/>
      <c r="N145" s="31"/>
      <c r="O145" s="86"/>
      <c r="P145" s="16"/>
      <c r="Q145" s="16"/>
      <c r="R145" s="16"/>
      <c r="S145" s="175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  <c r="EU145" s="16"/>
      <c r="EV145" s="16"/>
      <c r="EW145" s="16"/>
      <c r="EX145" s="16"/>
      <c r="EY145" s="16"/>
      <c r="EZ145" s="16"/>
      <c r="FA145" s="16"/>
      <c r="FB145" s="16"/>
      <c r="FC145" s="16"/>
      <c r="FD145" s="16"/>
      <c r="FE145" s="16"/>
      <c r="FF145" s="16"/>
      <c r="FG145" s="16"/>
      <c r="FH145" s="16"/>
      <c r="FI145" s="16"/>
      <c r="FJ145" s="16"/>
      <c r="FK145" s="16"/>
      <c r="FL145" s="16"/>
      <c r="FM145" s="16"/>
      <c r="FN145" s="16"/>
      <c r="FO145" s="16"/>
      <c r="FP145" s="16"/>
      <c r="FQ145" s="16"/>
      <c r="FR145" s="16"/>
      <c r="FS145" s="16"/>
      <c r="FT145" s="16"/>
      <c r="FU145" s="16"/>
      <c r="FV145" s="16"/>
      <c r="FW145" s="16"/>
      <c r="FX145" s="16"/>
      <c r="FY145" s="16"/>
      <c r="FZ145" s="16"/>
      <c r="GA145" s="16"/>
      <c r="GB145" s="16"/>
      <c r="GC145" s="16"/>
      <c r="GD145" s="16"/>
      <c r="GE145" s="16"/>
      <c r="GF145" s="16"/>
      <c r="GG145" s="16"/>
      <c r="GH145" s="16"/>
      <c r="GI145" s="16"/>
      <c r="GJ145" s="16"/>
      <c r="GK145" s="16"/>
      <c r="GL145" s="16"/>
      <c r="GM145" s="16"/>
      <c r="GN145" s="16"/>
      <c r="GO145" s="16"/>
      <c r="GP145" s="16"/>
      <c r="GQ145" s="16"/>
      <c r="GR145" s="16"/>
      <c r="GS145" s="16"/>
      <c r="GT145" s="16"/>
      <c r="GU145" s="16"/>
      <c r="GV145" s="16"/>
      <c r="GW145" s="16"/>
      <c r="GX145" s="16"/>
      <c r="GY145" s="16"/>
      <c r="GZ145" s="16"/>
      <c r="HA145" s="16"/>
      <c r="HB145" s="16"/>
      <c r="HC145" s="16"/>
      <c r="HD145" s="16"/>
      <c r="HE145" s="16"/>
      <c r="HF145" s="16"/>
      <c r="HG145" s="16"/>
      <c r="HH145" s="16"/>
      <c r="HI145" s="16"/>
      <c r="HJ145" s="16"/>
      <c r="HK145" s="16"/>
      <c r="HL145" s="16"/>
      <c r="HM145" s="16"/>
      <c r="HN145" s="16"/>
      <c r="HO145" s="16"/>
      <c r="HP145" s="16"/>
      <c r="HQ145" s="16"/>
      <c r="HR145" s="16"/>
      <c r="HS145" s="16"/>
      <c r="HT145" s="16"/>
      <c r="HU145" s="16"/>
      <c r="HV145" s="16"/>
      <c r="HW145" s="16"/>
      <c r="HX145" s="16"/>
      <c r="HY145" s="16"/>
      <c r="HZ145" s="16"/>
      <c r="IA145" s="16"/>
      <c r="IB145" s="16"/>
      <c r="IC145" s="16"/>
      <c r="ID145" s="16"/>
      <c r="IE145" s="16"/>
      <c r="IF145" s="16"/>
      <c r="IG145" s="16"/>
      <c r="IH145" s="16"/>
      <c r="II145" s="16"/>
      <c r="IJ145" s="16"/>
      <c r="IK145" s="16"/>
      <c r="IL145" s="16"/>
      <c r="IM145" s="16"/>
      <c r="IN145" s="16"/>
      <c r="IO145" s="16"/>
      <c r="IP145" s="16"/>
      <c r="IQ145" s="16"/>
      <c r="IR145" s="16"/>
      <c r="IS145" s="16"/>
      <c r="IT145" s="16"/>
      <c r="IU145" s="16"/>
      <c r="IV145" s="16"/>
    </row>
    <row r="146" spans="1:256" s="138" customFormat="1" ht="12.75">
      <c r="A146" s="168" t="s">
        <v>40</v>
      </c>
      <c r="B146" s="150">
        <v>3311</v>
      </c>
      <c r="C146" s="153" t="s">
        <v>138</v>
      </c>
      <c r="D146" s="196">
        <v>27808</v>
      </c>
      <c r="E146" s="191">
        <v>27808</v>
      </c>
      <c r="F146" s="364">
        <v>4634</v>
      </c>
      <c r="G146" s="189">
        <f aca="true" t="shared" si="4" ref="G146:G153">F146/E146*100</f>
        <v>16.66426927502877</v>
      </c>
      <c r="H146" s="172"/>
      <c r="I146" s="172"/>
      <c r="J146" s="172"/>
      <c r="K146" s="172"/>
      <c r="L146" s="172"/>
      <c r="M146" s="172"/>
      <c r="N146" s="172"/>
      <c r="O146" s="8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  <c r="DZ146" s="16"/>
      <c r="EA146" s="16"/>
      <c r="EB146" s="16"/>
      <c r="EC146" s="16"/>
      <c r="ED146" s="16"/>
      <c r="EE146" s="16"/>
      <c r="EF146" s="16"/>
      <c r="EG146" s="16"/>
      <c r="EH146" s="16"/>
      <c r="EI146" s="16"/>
      <c r="EJ146" s="16"/>
      <c r="EK146" s="16"/>
      <c r="EL146" s="16"/>
      <c r="EM146" s="16"/>
      <c r="EN146" s="16"/>
      <c r="EO146" s="16"/>
      <c r="EP146" s="16"/>
      <c r="EQ146" s="16"/>
      <c r="ER146" s="16"/>
      <c r="ES146" s="16"/>
      <c r="ET146" s="16"/>
      <c r="EU146" s="16"/>
      <c r="EV146" s="16"/>
      <c r="EW146" s="16"/>
      <c r="EX146" s="16"/>
      <c r="EY146" s="16"/>
      <c r="EZ146" s="16"/>
      <c r="FA146" s="16"/>
      <c r="FB146" s="16"/>
      <c r="FC146" s="16"/>
      <c r="FD146" s="16"/>
      <c r="FE146" s="16"/>
      <c r="FF146" s="16"/>
      <c r="FG146" s="16"/>
      <c r="FH146" s="16"/>
      <c r="FI146" s="16"/>
      <c r="FJ146" s="16"/>
      <c r="FK146" s="16"/>
      <c r="FL146" s="16"/>
      <c r="FM146" s="16"/>
      <c r="FN146" s="16"/>
      <c r="FO146" s="16"/>
      <c r="FP146" s="16"/>
      <c r="FQ146" s="16"/>
      <c r="FR146" s="16"/>
      <c r="FS146" s="16"/>
      <c r="FT146" s="16"/>
      <c r="FU146" s="16"/>
      <c r="FV146" s="16"/>
      <c r="FW146" s="16"/>
      <c r="FX146" s="16"/>
      <c r="FY146" s="16"/>
      <c r="FZ146" s="16"/>
      <c r="GA146" s="16"/>
      <c r="GB146" s="16"/>
      <c r="GC146" s="16"/>
      <c r="GD146" s="16"/>
      <c r="GE146" s="16"/>
      <c r="GF146" s="16"/>
      <c r="GG146" s="16"/>
      <c r="GH146" s="16"/>
      <c r="GI146" s="16"/>
      <c r="GJ146" s="16"/>
      <c r="GK146" s="16"/>
      <c r="GL146" s="16"/>
      <c r="GM146" s="16"/>
      <c r="GN146" s="16"/>
      <c r="GO146" s="16"/>
      <c r="GP146" s="16"/>
      <c r="GQ146" s="16"/>
      <c r="GR146" s="16"/>
      <c r="GS146" s="16"/>
      <c r="GT146" s="16"/>
      <c r="GU146" s="16"/>
      <c r="GV146" s="16"/>
      <c r="GW146" s="16"/>
      <c r="GX146" s="16"/>
      <c r="GY146" s="16"/>
      <c r="GZ146" s="16"/>
      <c r="HA146" s="16"/>
      <c r="HB146" s="16"/>
      <c r="HC146" s="16"/>
      <c r="HD146" s="16"/>
      <c r="HE146" s="16"/>
      <c r="HF146" s="16"/>
      <c r="HG146" s="16"/>
      <c r="HH146" s="16"/>
      <c r="HI146" s="16"/>
      <c r="HJ146" s="16"/>
      <c r="HK146" s="16"/>
      <c r="HL146" s="16"/>
      <c r="HM146" s="16"/>
      <c r="HN146" s="16"/>
      <c r="HO146" s="16"/>
      <c r="HP146" s="16"/>
      <c r="HQ146" s="16"/>
      <c r="HR146" s="16"/>
      <c r="HS146" s="16"/>
      <c r="HT146" s="16"/>
      <c r="HU146" s="16"/>
      <c r="HV146" s="16"/>
      <c r="HW146" s="16"/>
      <c r="HX146" s="16"/>
      <c r="HY146" s="16"/>
      <c r="HZ146" s="16"/>
      <c r="IA146" s="16"/>
      <c r="IB146" s="16"/>
      <c r="IC146" s="16"/>
      <c r="ID146" s="16"/>
      <c r="IE146" s="16"/>
      <c r="IF146" s="16"/>
      <c r="IG146" s="16"/>
      <c r="IH146" s="16"/>
      <c r="II146" s="16"/>
      <c r="IJ146" s="16"/>
      <c r="IK146" s="16"/>
      <c r="IL146" s="16"/>
      <c r="IM146" s="16"/>
      <c r="IN146" s="16"/>
      <c r="IO146" s="16"/>
      <c r="IP146" s="16"/>
      <c r="IQ146" s="16"/>
      <c r="IR146" s="16"/>
      <c r="IS146" s="16"/>
      <c r="IT146" s="16"/>
      <c r="IU146" s="16"/>
      <c r="IV146" s="16"/>
    </row>
    <row r="147" spans="1:256" s="135" customFormat="1" ht="12.75">
      <c r="A147" s="168" t="s">
        <v>40</v>
      </c>
      <c r="B147" s="150">
        <v>3314</v>
      </c>
      <c r="C147" s="153" t="s">
        <v>42</v>
      </c>
      <c r="D147" s="196">
        <v>20876</v>
      </c>
      <c r="E147" s="191">
        <v>20876</v>
      </c>
      <c r="F147" s="364">
        <v>2210</v>
      </c>
      <c r="G147" s="189">
        <f t="shared" si="4"/>
        <v>10.586319218241043</v>
      </c>
      <c r="H147" s="31"/>
      <c r="I147" s="31"/>
      <c r="J147" s="31"/>
      <c r="K147" s="31"/>
      <c r="L147" s="31"/>
      <c r="M147" s="31"/>
      <c r="N147" s="31"/>
      <c r="O147" s="8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16"/>
      <c r="CU147" s="16"/>
      <c r="CV147" s="16"/>
      <c r="CW147" s="16"/>
      <c r="CX147" s="16"/>
      <c r="CY147" s="16"/>
      <c r="CZ147" s="16"/>
      <c r="DA147" s="16"/>
      <c r="DB147" s="16"/>
      <c r="DC147" s="16"/>
      <c r="DD147" s="16"/>
      <c r="DE147" s="16"/>
      <c r="DF147" s="16"/>
      <c r="DG147" s="16"/>
      <c r="DH147" s="16"/>
      <c r="DI147" s="16"/>
      <c r="DJ147" s="16"/>
      <c r="DK147" s="16"/>
      <c r="DL147" s="16"/>
      <c r="DM147" s="16"/>
      <c r="DN147" s="16"/>
      <c r="DO147" s="16"/>
      <c r="DP147" s="16"/>
      <c r="DQ147" s="16"/>
      <c r="DR147" s="16"/>
      <c r="DS147" s="16"/>
      <c r="DT147" s="16"/>
      <c r="DU147" s="16"/>
      <c r="DV147" s="16"/>
      <c r="DW147" s="16"/>
      <c r="DX147" s="16"/>
      <c r="DY147" s="16"/>
      <c r="DZ147" s="16"/>
      <c r="EA147" s="16"/>
      <c r="EB147" s="16"/>
      <c r="EC147" s="16"/>
      <c r="ED147" s="16"/>
      <c r="EE147" s="16"/>
      <c r="EF147" s="16"/>
      <c r="EG147" s="16"/>
      <c r="EH147" s="16"/>
      <c r="EI147" s="16"/>
      <c r="EJ147" s="16"/>
      <c r="EK147" s="16"/>
      <c r="EL147" s="16"/>
      <c r="EM147" s="16"/>
      <c r="EN147" s="16"/>
      <c r="EO147" s="16"/>
      <c r="EP147" s="16"/>
      <c r="EQ147" s="16"/>
      <c r="ER147" s="16"/>
      <c r="ES147" s="16"/>
      <c r="ET147" s="16"/>
      <c r="EU147" s="16"/>
      <c r="EV147" s="16"/>
      <c r="EW147" s="16"/>
      <c r="EX147" s="16"/>
      <c r="EY147" s="16"/>
      <c r="EZ147" s="16"/>
      <c r="FA147" s="16"/>
      <c r="FB147" s="16"/>
      <c r="FC147" s="16"/>
      <c r="FD147" s="16"/>
      <c r="FE147" s="16"/>
      <c r="FF147" s="16"/>
      <c r="FG147" s="16"/>
      <c r="FH147" s="16"/>
      <c r="FI147" s="16"/>
      <c r="FJ147" s="16"/>
      <c r="FK147" s="16"/>
      <c r="FL147" s="16"/>
      <c r="FM147" s="16"/>
      <c r="FN147" s="16"/>
      <c r="FO147" s="16"/>
      <c r="FP147" s="16"/>
      <c r="FQ147" s="16"/>
      <c r="FR147" s="16"/>
      <c r="FS147" s="16"/>
      <c r="FT147" s="16"/>
      <c r="FU147" s="16"/>
      <c r="FV147" s="16"/>
      <c r="FW147" s="16"/>
      <c r="FX147" s="16"/>
      <c r="FY147" s="16"/>
      <c r="FZ147" s="16"/>
      <c r="GA147" s="16"/>
      <c r="GB147" s="16"/>
      <c r="GC147" s="16"/>
      <c r="GD147" s="16"/>
      <c r="GE147" s="16"/>
      <c r="GF147" s="16"/>
      <c r="GG147" s="16"/>
      <c r="GH147" s="16"/>
      <c r="GI147" s="16"/>
      <c r="GJ147" s="16"/>
      <c r="GK147" s="16"/>
      <c r="GL147" s="16"/>
      <c r="GM147" s="16"/>
      <c r="GN147" s="16"/>
      <c r="GO147" s="16"/>
      <c r="GP147" s="16"/>
      <c r="GQ147" s="16"/>
      <c r="GR147" s="16"/>
      <c r="GS147" s="16"/>
      <c r="GT147" s="16"/>
      <c r="GU147" s="16"/>
      <c r="GV147" s="16"/>
      <c r="GW147" s="16"/>
      <c r="GX147" s="16"/>
      <c r="GY147" s="16"/>
      <c r="GZ147" s="16"/>
      <c r="HA147" s="16"/>
      <c r="HB147" s="16"/>
      <c r="HC147" s="16"/>
      <c r="HD147" s="16"/>
      <c r="HE147" s="16"/>
      <c r="HF147" s="16"/>
      <c r="HG147" s="16"/>
      <c r="HH147" s="16"/>
      <c r="HI147" s="16"/>
      <c r="HJ147" s="16"/>
      <c r="HK147" s="16"/>
      <c r="HL147" s="16"/>
      <c r="HM147" s="16"/>
      <c r="HN147" s="16"/>
      <c r="HO147" s="16"/>
      <c r="HP147" s="16"/>
      <c r="HQ147" s="16"/>
      <c r="HR147" s="16"/>
      <c r="HS147" s="16"/>
      <c r="HT147" s="16"/>
      <c r="HU147" s="16"/>
      <c r="HV147" s="16"/>
      <c r="HW147" s="16"/>
      <c r="HX147" s="16"/>
      <c r="HY147" s="16"/>
      <c r="HZ147" s="16"/>
      <c r="IA147" s="16"/>
      <c r="IB147" s="16"/>
      <c r="IC147" s="16"/>
      <c r="ID147" s="16"/>
      <c r="IE147" s="16"/>
      <c r="IF147" s="16"/>
      <c r="IG147" s="16"/>
      <c r="IH147" s="16"/>
      <c r="II147" s="16"/>
      <c r="IJ147" s="16"/>
      <c r="IK147" s="16"/>
      <c r="IL147" s="16"/>
      <c r="IM147" s="16"/>
      <c r="IN147" s="16"/>
      <c r="IO147" s="16"/>
      <c r="IP147" s="16"/>
      <c r="IQ147" s="16"/>
      <c r="IR147" s="16"/>
      <c r="IS147" s="16"/>
      <c r="IT147" s="16"/>
      <c r="IU147" s="16"/>
      <c r="IV147" s="16"/>
    </row>
    <row r="148" spans="1:256" s="135" customFormat="1" ht="12.75">
      <c r="A148" s="168" t="s">
        <v>40</v>
      </c>
      <c r="B148" s="150">
        <v>3315</v>
      </c>
      <c r="C148" s="153" t="s">
        <v>41</v>
      </c>
      <c r="D148" s="196">
        <v>48000</v>
      </c>
      <c r="E148" s="191">
        <v>48000</v>
      </c>
      <c r="F148" s="364">
        <v>7836</v>
      </c>
      <c r="G148" s="189">
        <f t="shared" si="4"/>
        <v>16.325</v>
      </c>
      <c r="H148" s="31"/>
      <c r="I148" s="31"/>
      <c r="J148" s="31"/>
      <c r="K148" s="31"/>
      <c r="L148" s="31"/>
      <c r="M148" s="31"/>
      <c r="N148" s="31"/>
      <c r="O148" s="8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16"/>
      <c r="CU148" s="16"/>
      <c r="CV148" s="16"/>
      <c r="CW148" s="16"/>
      <c r="CX148" s="16"/>
      <c r="CY148" s="16"/>
      <c r="CZ148" s="16"/>
      <c r="DA148" s="16"/>
      <c r="DB148" s="16"/>
      <c r="DC148" s="16"/>
      <c r="DD148" s="16"/>
      <c r="DE148" s="16"/>
      <c r="DF148" s="16"/>
      <c r="DG148" s="16"/>
      <c r="DH148" s="16"/>
      <c r="DI148" s="16"/>
      <c r="DJ148" s="16"/>
      <c r="DK148" s="16"/>
      <c r="DL148" s="16"/>
      <c r="DM148" s="16"/>
      <c r="DN148" s="16"/>
      <c r="DO148" s="16"/>
      <c r="DP148" s="16"/>
      <c r="DQ148" s="16"/>
      <c r="DR148" s="16"/>
      <c r="DS148" s="16"/>
      <c r="DT148" s="16"/>
      <c r="DU148" s="16"/>
      <c r="DV148" s="16"/>
      <c r="DW148" s="16"/>
      <c r="DX148" s="16"/>
      <c r="DY148" s="16"/>
      <c r="DZ148" s="16"/>
      <c r="EA148" s="16"/>
      <c r="EB148" s="16"/>
      <c r="EC148" s="16"/>
      <c r="ED148" s="16"/>
      <c r="EE148" s="16"/>
      <c r="EF148" s="16"/>
      <c r="EG148" s="16"/>
      <c r="EH148" s="16"/>
      <c r="EI148" s="16"/>
      <c r="EJ148" s="16"/>
      <c r="EK148" s="16"/>
      <c r="EL148" s="16"/>
      <c r="EM148" s="16"/>
      <c r="EN148" s="16"/>
      <c r="EO148" s="16"/>
      <c r="EP148" s="16"/>
      <c r="EQ148" s="16"/>
      <c r="ER148" s="16"/>
      <c r="ES148" s="16"/>
      <c r="ET148" s="16"/>
      <c r="EU148" s="16"/>
      <c r="EV148" s="16"/>
      <c r="EW148" s="16"/>
      <c r="EX148" s="16"/>
      <c r="EY148" s="16"/>
      <c r="EZ148" s="16"/>
      <c r="FA148" s="16"/>
      <c r="FB148" s="16"/>
      <c r="FC148" s="16"/>
      <c r="FD148" s="16"/>
      <c r="FE148" s="16"/>
      <c r="FF148" s="16"/>
      <c r="FG148" s="16"/>
      <c r="FH148" s="16"/>
      <c r="FI148" s="16"/>
      <c r="FJ148" s="16"/>
      <c r="FK148" s="16"/>
      <c r="FL148" s="16"/>
      <c r="FM148" s="16"/>
      <c r="FN148" s="16"/>
      <c r="FO148" s="16"/>
      <c r="FP148" s="16"/>
      <c r="FQ148" s="16"/>
      <c r="FR148" s="16"/>
      <c r="FS148" s="16"/>
      <c r="FT148" s="16"/>
      <c r="FU148" s="16"/>
      <c r="FV148" s="16"/>
      <c r="FW148" s="16"/>
      <c r="FX148" s="16"/>
      <c r="FY148" s="16"/>
      <c r="FZ148" s="16"/>
      <c r="GA148" s="16"/>
      <c r="GB148" s="16"/>
      <c r="GC148" s="16"/>
      <c r="GD148" s="16"/>
      <c r="GE148" s="16"/>
      <c r="GF148" s="16"/>
      <c r="GG148" s="16"/>
      <c r="GH148" s="16"/>
      <c r="GI148" s="16"/>
      <c r="GJ148" s="16"/>
      <c r="GK148" s="16"/>
      <c r="GL148" s="16"/>
      <c r="GM148" s="16"/>
      <c r="GN148" s="16"/>
      <c r="GO148" s="16"/>
      <c r="GP148" s="16"/>
      <c r="GQ148" s="16"/>
      <c r="GR148" s="16"/>
      <c r="GS148" s="16"/>
      <c r="GT148" s="16"/>
      <c r="GU148" s="16"/>
      <c r="GV148" s="16"/>
      <c r="GW148" s="16"/>
      <c r="GX148" s="16"/>
      <c r="GY148" s="16"/>
      <c r="GZ148" s="16"/>
      <c r="HA148" s="16"/>
      <c r="HB148" s="16"/>
      <c r="HC148" s="16"/>
      <c r="HD148" s="16"/>
      <c r="HE148" s="16"/>
      <c r="HF148" s="16"/>
      <c r="HG148" s="16"/>
      <c r="HH148" s="16"/>
      <c r="HI148" s="16"/>
      <c r="HJ148" s="16"/>
      <c r="HK148" s="16"/>
      <c r="HL148" s="16"/>
      <c r="HM148" s="16"/>
      <c r="HN148" s="16"/>
      <c r="HO148" s="16"/>
      <c r="HP148" s="16"/>
      <c r="HQ148" s="16"/>
      <c r="HR148" s="16"/>
      <c r="HS148" s="16"/>
      <c r="HT148" s="16"/>
      <c r="HU148" s="16"/>
      <c r="HV148" s="16"/>
      <c r="HW148" s="16"/>
      <c r="HX148" s="16"/>
      <c r="HY148" s="16"/>
      <c r="HZ148" s="16"/>
      <c r="IA148" s="16"/>
      <c r="IB148" s="16"/>
      <c r="IC148" s="16"/>
      <c r="ID148" s="16"/>
      <c r="IE148" s="16"/>
      <c r="IF148" s="16"/>
      <c r="IG148" s="16"/>
      <c r="IH148" s="16"/>
      <c r="II148" s="16"/>
      <c r="IJ148" s="16"/>
      <c r="IK148" s="16"/>
      <c r="IL148" s="16"/>
      <c r="IM148" s="16"/>
      <c r="IN148" s="16"/>
      <c r="IO148" s="16"/>
      <c r="IP148" s="16"/>
      <c r="IQ148" s="16"/>
      <c r="IR148" s="16"/>
      <c r="IS148" s="16"/>
      <c r="IT148" s="16"/>
      <c r="IU148" s="16"/>
      <c r="IV148" s="16"/>
    </row>
    <row r="149" spans="1:18" ht="12.75">
      <c r="A149" s="168" t="s">
        <v>40</v>
      </c>
      <c r="B149" s="150">
        <v>3317</v>
      </c>
      <c r="C149" s="153" t="s">
        <v>131</v>
      </c>
      <c r="D149" s="196">
        <v>300</v>
      </c>
      <c r="E149" s="191">
        <v>300</v>
      </c>
      <c r="F149" s="364">
        <v>0</v>
      </c>
      <c r="G149" s="189">
        <f t="shared" si="4"/>
        <v>0</v>
      </c>
      <c r="R149" s="214"/>
    </row>
    <row r="150" spans="1:19" ht="12.75">
      <c r="A150" s="168" t="s">
        <v>40</v>
      </c>
      <c r="B150" s="150">
        <v>3319</v>
      </c>
      <c r="C150" s="153" t="s">
        <v>44</v>
      </c>
      <c r="D150" s="196">
        <v>640</v>
      </c>
      <c r="E150" s="191">
        <v>640</v>
      </c>
      <c r="F150" s="364">
        <v>0</v>
      </c>
      <c r="G150" s="189">
        <f t="shared" si="4"/>
        <v>0</v>
      </c>
      <c r="S150" s="175"/>
    </row>
    <row r="151" spans="1:7" ht="12.75">
      <c r="A151" s="168" t="s">
        <v>40</v>
      </c>
      <c r="B151" s="150">
        <v>3321</v>
      </c>
      <c r="C151" s="153" t="s">
        <v>278</v>
      </c>
      <c r="D151" s="196">
        <v>1602</v>
      </c>
      <c r="E151" s="191">
        <v>1602</v>
      </c>
      <c r="F151" s="364">
        <v>266</v>
      </c>
      <c r="G151" s="189">
        <f t="shared" si="4"/>
        <v>16.604244694132333</v>
      </c>
    </row>
    <row r="152" spans="1:7" ht="12.75">
      <c r="A152" s="168" t="s">
        <v>40</v>
      </c>
      <c r="B152" s="150">
        <v>3322</v>
      </c>
      <c r="C152" s="153" t="s">
        <v>43</v>
      </c>
      <c r="D152" s="196">
        <v>16068</v>
      </c>
      <c r="E152" s="191">
        <v>16068</v>
      </c>
      <c r="F152" s="364">
        <v>0</v>
      </c>
      <c r="G152" s="189">
        <f t="shared" si="4"/>
        <v>0</v>
      </c>
    </row>
    <row r="153" spans="1:7" ht="12.75">
      <c r="A153" s="168" t="s">
        <v>40</v>
      </c>
      <c r="B153" s="150">
        <v>3329</v>
      </c>
      <c r="C153" s="153" t="s">
        <v>586</v>
      </c>
      <c r="D153" s="196">
        <v>800</v>
      </c>
      <c r="E153" s="191">
        <v>800</v>
      </c>
      <c r="F153" s="364">
        <v>0</v>
      </c>
      <c r="G153" s="189">
        <f t="shared" si="4"/>
        <v>0</v>
      </c>
    </row>
    <row r="154" spans="1:7" ht="12.75" hidden="1">
      <c r="A154" s="17"/>
      <c r="B154" s="71"/>
      <c r="C154" s="72" t="s">
        <v>282</v>
      </c>
      <c r="D154" s="73"/>
      <c r="E154" s="74"/>
      <c r="F154" s="459"/>
      <c r="G154" s="75"/>
    </row>
    <row r="155" spans="1:7" ht="12.75" customHeight="1" hidden="1">
      <c r="A155" s="525" t="s">
        <v>286</v>
      </c>
      <c r="B155" s="525"/>
      <c r="C155" s="525"/>
      <c r="D155" s="525"/>
      <c r="E155" s="74"/>
      <c r="F155" s="459"/>
      <c r="G155" s="75"/>
    </row>
    <row r="156" spans="1:7" ht="12.75" customHeight="1" hidden="1">
      <c r="A156" s="525" t="s">
        <v>287</v>
      </c>
      <c r="B156" s="525"/>
      <c r="C156" s="525"/>
      <c r="D156" s="525"/>
      <c r="E156" s="74"/>
      <c r="F156" s="459"/>
      <c r="G156" s="75"/>
    </row>
    <row r="157" spans="1:7" ht="12.75" customHeight="1" hidden="1">
      <c r="A157" s="525" t="s">
        <v>288</v>
      </c>
      <c r="B157" s="525"/>
      <c r="C157" s="525"/>
      <c r="D157" s="525"/>
      <c r="E157" s="74"/>
      <c r="F157" s="459"/>
      <c r="G157" s="75"/>
    </row>
    <row r="158" spans="1:7" ht="12.75" customHeight="1" hidden="1">
      <c r="A158" s="525" t="s">
        <v>289</v>
      </c>
      <c r="B158" s="525"/>
      <c r="C158" s="525"/>
      <c r="D158" s="525"/>
      <c r="E158" s="74"/>
      <c r="F158" s="459"/>
      <c r="G158" s="75"/>
    </row>
    <row r="159" spans="1:7" ht="12.75" customHeight="1" hidden="1">
      <c r="A159" s="474" t="s">
        <v>290</v>
      </c>
      <c r="B159" s="474"/>
      <c r="C159" s="474"/>
      <c r="D159" s="474"/>
      <c r="E159" s="74"/>
      <c r="F159" s="459"/>
      <c r="G159" s="75"/>
    </row>
    <row r="160" spans="1:256" s="135" customFormat="1" ht="12.75">
      <c r="A160" s="234"/>
      <c r="B160" s="251"/>
      <c r="C160" s="250" t="s">
        <v>317</v>
      </c>
      <c r="D160" s="296">
        <f>SUM(D146:D153)</f>
        <v>116094</v>
      </c>
      <c r="E160" s="236">
        <f>SUM(E146:E153)</f>
        <v>116094</v>
      </c>
      <c r="F160" s="270">
        <f>SUM(F146:F153)</f>
        <v>14946</v>
      </c>
      <c r="G160" s="134">
        <f>F160/E160*100</f>
        <v>12.874050338518787</v>
      </c>
      <c r="H160" s="141" t="s">
        <v>68</v>
      </c>
      <c r="I160" s="31"/>
      <c r="J160" s="31"/>
      <c r="K160" s="31"/>
      <c r="L160" s="31"/>
      <c r="M160" s="31"/>
      <c r="N160" s="31"/>
      <c r="O160" s="86" t="s">
        <v>255</v>
      </c>
      <c r="P160" s="86"/>
      <c r="Q160" s="16"/>
      <c r="R160" s="175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6"/>
      <c r="EF160" s="16"/>
      <c r="EG160" s="16"/>
      <c r="EH160" s="16"/>
      <c r="EI160" s="16"/>
      <c r="EJ160" s="16"/>
      <c r="EK160" s="16"/>
      <c r="EL160" s="16"/>
      <c r="EM160" s="16"/>
      <c r="EN160" s="16"/>
      <c r="EO160" s="16"/>
      <c r="EP160" s="16"/>
      <c r="EQ160" s="16"/>
      <c r="ER160" s="16"/>
      <c r="ES160" s="16"/>
      <c r="ET160" s="16"/>
      <c r="EU160" s="16"/>
      <c r="EV160" s="16"/>
      <c r="EW160" s="16"/>
      <c r="EX160" s="16"/>
      <c r="EY160" s="16"/>
      <c r="EZ160" s="16"/>
      <c r="FA160" s="16"/>
      <c r="FB160" s="16"/>
      <c r="FC160" s="16"/>
      <c r="FD160" s="16"/>
      <c r="FE160" s="16"/>
      <c r="FF160" s="16"/>
      <c r="FG160" s="16"/>
      <c r="FH160" s="16"/>
      <c r="FI160" s="16"/>
      <c r="FJ160" s="16"/>
      <c r="FK160" s="16"/>
      <c r="FL160" s="16"/>
      <c r="FM160" s="16"/>
      <c r="FN160" s="16"/>
      <c r="FO160" s="16"/>
      <c r="FP160" s="16"/>
      <c r="FQ160" s="16"/>
      <c r="FR160" s="16"/>
      <c r="FS160" s="16"/>
      <c r="FT160" s="16"/>
      <c r="FU160" s="16"/>
      <c r="FV160" s="16"/>
      <c r="FW160" s="16"/>
      <c r="FX160" s="16"/>
      <c r="FY160" s="16"/>
      <c r="FZ160" s="16"/>
      <c r="GA160" s="16"/>
      <c r="GB160" s="16"/>
      <c r="GC160" s="16"/>
      <c r="GD160" s="16"/>
      <c r="GE160" s="16"/>
      <c r="GF160" s="16"/>
      <c r="GG160" s="16"/>
      <c r="GH160" s="16"/>
      <c r="GI160" s="16"/>
      <c r="GJ160" s="16"/>
      <c r="GK160" s="16"/>
      <c r="GL160" s="16"/>
      <c r="GM160" s="16"/>
      <c r="GN160" s="16"/>
      <c r="GO160" s="16"/>
      <c r="GP160" s="16"/>
      <c r="GQ160" s="16"/>
      <c r="GR160" s="16"/>
      <c r="GS160" s="16"/>
      <c r="GT160" s="16"/>
      <c r="GU160" s="16"/>
      <c r="GV160" s="16"/>
      <c r="GW160" s="16"/>
      <c r="GX160" s="16"/>
      <c r="GY160" s="16"/>
      <c r="GZ160" s="16"/>
      <c r="HA160" s="16"/>
      <c r="HB160" s="16"/>
      <c r="HC160" s="16"/>
      <c r="HD160" s="16"/>
      <c r="HE160" s="16"/>
      <c r="HF160" s="16"/>
      <c r="HG160" s="16"/>
      <c r="HH160" s="16"/>
      <c r="HI160" s="16"/>
      <c r="HJ160" s="16"/>
      <c r="HK160" s="16"/>
      <c r="HL160" s="16"/>
      <c r="HM160" s="16"/>
      <c r="HN160" s="16"/>
      <c r="HO160" s="16"/>
      <c r="HP160" s="16"/>
      <c r="HQ160" s="16"/>
      <c r="HR160" s="16"/>
      <c r="HS160" s="16"/>
      <c r="HT160" s="16"/>
      <c r="HU160" s="16"/>
      <c r="HV160" s="16"/>
      <c r="HW160" s="16"/>
      <c r="HX160" s="16"/>
      <c r="HY160" s="16"/>
      <c r="HZ160" s="16"/>
      <c r="IA160" s="16"/>
      <c r="IB160" s="16"/>
      <c r="IC160" s="16"/>
      <c r="ID160" s="16"/>
      <c r="IE160" s="16"/>
      <c r="IF160" s="16"/>
      <c r="IG160" s="16"/>
      <c r="IH160" s="16"/>
      <c r="II160" s="16"/>
      <c r="IJ160" s="16"/>
      <c r="IK160" s="16"/>
      <c r="IL160" s="16"/>
      <c r="IM160" s="16"/>
      <c r="IN160" s="16"/>
      <c r="IO160" s="16"/>
      <c r="IP160" s="16"/>
      <c r="IQ160" s="16"/>
      <c r="IR160" s="16"/>
      <c r="IS160" s="16"/>
      <c r="IT160" s="16"/>
      <c r="IU160" s="16"/>
      <c r="IV160" s="16"/>
    </row>
    <row r="161" spans="1:256" s="135" customFormat="1" ht="12.75">
      <c r="A161" s="17"/>
      <c r="B161" s="71"/>
      <c r="C161" s="238"/>
      <c r="D161" s="73"/>
      <c r="E161" s="240"/>
      <c r="F161" s="241"/>
      <c r="G161" s="33"/>
      <c r="H161" s="141"/>
      <c r="I161" s="31"/>
      <c r="J161" s="31"/>
      <c r="K161" s="31"/>
      <c r="L161" s="31"/>
      <c r="M161" s="31"/>
      <c r="N161" s="31"/>
      <c r="O161" s="86"/>
      <c r="P161" s="86"/>
      <c r="Q161" s="16"/>
      <c r="R161" s="175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6"/>
      <c r="EF161" s="16"/>
      <c r="EG161" s="16"/>
      <c r="EH161" s="16"/>
      <c r="EI161" s="16"/>
      <c r="EJ161" s="16"/>
      <c r="EK161" s="16"/>
      <c r="EL161" s="16"/>
      <c r="EM161" s="16"/>
      <c r="EN161" s="16"/>
      <c r="EO161" s="16"/>
      <c r="EP161" s="16"/>
      <c r="EQ161" s="16"/>
      <c r="ER161" s="16"/>
      <c r="ES161" s="16"/>
      <c r="ET161" s="16"/>
      <c r="EU161" s="16"/>
      <c r="EV161" s="16"/>
      <c r="EW161" s="16"/>
      <c r="EX161" s="16"/>
      <c r="EY161" s="16"/>
      <c r="EZ161" s="16"/>
      <c r="FA161" s="16"/>
      <c r="FB161" s="16"/>
      <c r="FC161" s="16"/>
      <c r="FD161" s="16"/>
      <c r="FE161" s="16"/>
      <c r="FF161" s="16"/>
      <c r="FG161" s="16"/>
      <c r="FH161" s="16"/>
      <c r="FI161" s="16"/>
      <c r="FJ161" s="16"/>
      <c r="FK161" s="16"/>
      <c r="FL161" s="16"/>
      <c r="FM161" s="16"/>
      <c r="FN161" s="16"/>
      <c r="FO161" s="16"/>
      <c r="FP161" s="16"/>
      <c r="FQ161" s="16"/>
      <c r="FR161" s="16"/>
      <c r="FS161" s="16"/>
      <c r="FT161" s="16"/>
      <c r="FU161" s="16"/>
      <c r="FV161" s="16"/>
      <c r="FW161" s="16"/>
      <c r="FX161" s="16"/>
      <c r="FY161" s="16"/>
      <c r="FZ161" s="16"/>
      <c r="GA161" s="16"/>
      <c r="GB161" s="16"/>
      <c r="GC161" s="16"/>
      <c r="GD161" s="16"/>
      <c r="GE161" s="16"/>
      <c r="GF161" s="16"/>
      <c r="GG161" s="16"/>
      <c r="GH161" s="16"/>
      <c r="GI161" s="16"/>
      <c r="GJ161" s="16"/>
      <c r="GK161" s="16"/>
      <c r="GL161" s="16"/>
      <c r="GM161" s="16"/>
      <c r="GN161" s="16"/>
      <c r="GO161" s="16"/>
      <c r="GP161" s="16"/>
      <c r="GQ161" s="16"/>
      <c r="GR161" s="16"/>
      <c r="GS161" s="16"/>
      <c r="GT161" s="16"/>
      <c r="GU161" s="16"/>
      <c r="GV161" s="16"/>
      <c r="GW161" s="16"/>
      <c r="GX161" s="16"/>
      <c r="GY161" s="16"/>
      <c r="GZ161" s="16"/>
      <c r="HA161" s="16"/>
      <c r="HB161" s="16"/>
      <c r="HC161" s="16"/>
      <c r="HD161" s="16"/>
      <c r="HE161" s="16"/>
      <c r="HF161" s="16"/>
      <c r="HG161" s="16"/>
      <c r="HH161" s="16"/>
      <c r="HI161" s="16"/>
      <c r="HJ161" s="16"/>
      <c r="HK161" s="16"/>
      <c r="HL161" s="16"/>
      <c r="HM161" s="16"/>
      <c r="HN161" s="16"/>
      <c r="HO161" s="16"/>
      <c r="HP161" s="16"/>
      <c r="HQ161" s="16"/>
      <c r="HR161" s="16"/>
      <c r="HS161" s="16"/>
      <c r="HT161" s="16"/>
      <c r="HU161" s="16"/>
      <c r="HV161" s="16"/>
      <c r="HW161" s="16"/>
      <c r="HX161" s="16"/>
      <c r="HY161" s="16"/>
      <c r="HZ161" s="16"/>
      <c r="IA161" s="16"/>
      <c r="IB161" s="16"/>
      <c r="IC161" s="16"/>
      <c r="ID161" s="16"/>
      <c r="IE161" s="16"/>
      <c r="IF161" s="16"/>
      <c r="IG161" s="16"/>
      <c r="IH161" s="16"/>
      <c r="II161" s="16"/>
      <c r="IJ161" s="16"/>
      <c r="IK161" s="16"/>
      <c r="IL161" s="16"/>
      <c r="IM161" s="16"/>
      <c r="IN161" s="16"/>
      <c r="IO161" s="16"/>
      <c r="IP161" s="16"/>
      <c r="IQ161" s="16"/>
      <c r="IR161" s="16"/>
      <c r="IS161" s="16"/>
      <c r="IT161" s="16"/>
      <c r="IU161" s="16"/>
      <c r="IV161" s="16"/>
    </row>
    <row r="162" spans="1:256" s="135" customFormat="1" ht="12.75">
      <c r="A162" s="500" t="s">
        <v>38</v>
      </c>
      <c r="B162" s="500"/>
      <c r="C162" s="500"/>
      <c r="D162" s="73"/>
      <c r="E162" s="240"/>
      <c r="F162" s="241"/>
      <c r="G162" s="33"/>
      <c r="H162" s="141"/>
      <c r="I162" s="31"/>
      <c r="J162" s="31"/>
      <c r="K162" s="31"/>
      <c r="L162" s="31"/>
      <c r="M162" s="31"/>
      <c r="N162" s="31"/>
      <c r="O162" s="86"/>
      <c r="P162" s="86"/>
      <c r="Q162" s="16"/>
      <c r="R162" s="175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6"/>
      <c r="EF162" s="16"/>
      <c r="EG162" s="16"/>
      <c r="EH162" s="16"/>
      <c r="EI162" s="16"/>
      <c r="EJ162" s="16"/>
      <c r="EK162" s="16"/>
      <c r="EL162" s="16"/>
      <c r="EM162" s="16"/>
      <c r="EN162" s="16"/>
      <c r="EO162" s="16"/>
      <c r="EP162" s="16"/>
      <c r="EQ162" s="16"/>
      <c r="ER162" s="16"/>
      <c r="ES162" s="16"/>
      <c r="ET162" s="16"/>
      <c r="EU162" s="16"/>
      <c r="EV162" s="16"/>
      <c r="EW162" s="16"/>
      <c r="EX162" s="16"/>
      <c r="EY162" s="16"/>
      <c r="EZ162" s="16"/>
      <c r="FA162" s="16"/>
      <c r="FB162" s="16"/>
      <c r="FC162" s="16"/>
      <c r="FD162" s="16"/>
      <c r="FE162" s="16"/>
      <c r="FF162" s="16"/>
      <c r="FG162" s="16"/>
      <c r="FH162" s="16"/>
      <c r="FI162" s="16"/>
      <c r="FJ162" s="16"/>
      <c r="FK162" s="16"/>
      <c r="FL162" s="16"/>
      <c r="FM162" s="16"/>
      <c r="FN162" s="16"/>
      <c r="FO162" s="16"/>
      <c r="FP162" s="16"/>
      <c r="FQ162" s="16"/>
      <c r="FR162" s="16"/>
      <c r="FS162" s="16"/>
      <c r="FT162" s="16"/>
      <c r="FU162" s="16"/>
      <c r="FV162" s="16"/>
      <c r="FW162" s="16"/>
      <c r="FX162" s="16"/>
      <c r="FY162" s="16"/>
      <c r="FZ162" s="16"/>
      <c r="GA162" s="16"/>
      <c r="GB162" s="16"/>
      <c r="GC162" s="16"/>
      <c r="GD162" s="16"/>
      <c r="GE162" s="16"/>
      <c r="GF162" s="16"/>
      <c r="GG162" s="16"/>
      <c r="GH162" s="16"/>
      <c r="GI162" s="16"/>
      <c r="GJ162" s="16"/>
      <c r="GK162" s="16"/>
      <c r="GL162" s="16"/>
      <c r="GM162" s="16"/>
      <c r="GN162" s="16"/>
      <c r="GO162" s="16"/>
      <c r="GP162" s="16"/>
      <c r="GQ162" s="16"/>
      <c r="GR162" s="16"/>
      <c r="GS162" s="16"/>
      <c r="GT162" s="16"/>
      <c r="GU162" s="16"/>
      <c r="GV162" s="16"/>
      <c r="GW162" s="16"/>
      <c r="GX162" s="16"/>
      <c r="GY162" s="16"/>
      <c r="GZ162" s="16"/>
      <c r="HA162" s="16"/>
      <c r="HB162" s="16"/>
      <c r="HC162" s="16"/>
      <c r="HD162" s="16"/>
      <c r="HE162" s="16"/>
      <c r="HF162" s="16"/>
      <c r="HG162" s="16"/>
      <c r="HH162" s="16"/>
      <c r="HI162" s="16"/>
      <c r="HJ162" s="16"/>
      <c r="HK162" s="16"/>
      <c r="HL162" s="16"/>
      <c r="HM162" s="16"/>
      <c r="HN162" s="16"/>
      <c r="HO162" s="16"/>
      <c r="HP162" s="16"/>
      <c r="HQ162" s="16"/>
      <c r="HR162" s="16"/>
      <c r="HS162" s="16"/>
      <c r="HT162" s="16"/>
      <c r="HU162" s="16"/>
      <c r="HV162" s="16"/>
      <c r="HW162" s="16"/>
      <c r="HX162" s="16"/>
      <c r="HY162" s="16"/>
      <c r="HZ162" s="16"/>
      <c r="IA162" s="16"/>
      <c r="IB162" s="16"/>
      <c r="IC162" s="16"/>
      <c r="ID162" s="16"/>
      <c r="IE162" s="16"/>
      <c r="IF162" s="16"/>
      <c r="IG162" s="16"/>
      <c r="IH162" s="16"/>
      <c r="II162" s="16"/>
      <c r="IJ162" s="16"/>
      <c r="IK162" s="16"/>
      <c r="IL162" s="16"/>
      <c r="IM162" s="16"/>
      <c r="IN162" s="16"/>
      <c r="IO162" s="16"/>
      <c r="IP162" s="16"/>
      <c r="IQ162" s="16"/>
      <c r="IR162" s="16"/>
      <c r="IS162" s="16"/>
      <c r="IT162" s="16"/>
      <c r="IU162" s="16"/>
      <c r="IV162" s="16"/>
    </row>
    <row r="163" spans="1:256" s="135" customFormat="1" ht="12.75">
      <c r="A163" s="17"/>
      <c r="B163" s="71"/>
      <c r="C163" s="238"/>
      <c r="D163" s="73"/>
      <c r="E163" s="240"/>
      <c r="F163" s="241"/>
      <c r="G163" s="33"/>
      <c r="H163" s="141"/>
      <c r="I163" s="31"/>
      <c r="J163" s="31"/>
      <c r="K163" s="31"/>
      <c r="L163" s="31"/>
      <c r="M163" s="31"/>
      <c r="N163" s="31"/>
      <c r="O163" s="86"/>
      <c r="P163" s="86"/>
      <c r="Q163" s="16"/>
      <c r="R163" s="175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6"/>
      <c r="EF163" s="16"/>
      <c r="EG163" s="16"/>
      <c r="EH163" s="16"/>
      <c r="EI163" s="16"/>
      <c r="EJ163" s="16"/>
      <c r="EK163" s="16"/>
      <c r="EL163" s="16"/>
      <c r="EM163" s="16"/>
      <c r="EN163" s="16"/>
      <c r="EO163" s="16"/>
      <c r="EP163" s="16"/>
      <c r="EQ163" s="16"/>
      <c r="ER163" s="16"/>
      <c r="ES163" s="16"/>
      <c r="ET163" s="16"/>
      <c r="EU163" s="16"/>
      <c r="EV163" s="16"/>
      <c r="EW163" s="16"/>
      <c r="EX163" s="16"/>
      <c r="EY163" s="16"/>
      <c r="EZ163" s="16"/>
      <c r="FA163" s="16"/>
      <c r="FB163" s="16"/>
      <c r="FC163" s="16"/>
      <c r="FD163" s="16"/>
      <c r="FE163" s="16"/>
      <c r="FF163" s="16"/>
      <c r="FG163" s="16"/>
      <c r="FH163" s="16"/>
      <c r="FI163" s="16"/>
      <c r="FJ163" s="16"/>
      <c r="FK163" s="16"/>
      <c r="FL163" s="16"/>
      <c r="FM163" s="16"/>
      <c r="FN163" s="16"/>
      <c r="FO163" s="16"/>
      <c r="FP163" s="16"/>
      <c r="FQ163" s="16"/>
      <c r="FR163" s="16"/>
      <c r="FS163" s="16"/>
      <c r="FT163" s="16"/>
      <c r="FU163" s="16"/>
      <c r="FV163" s="16"/>
      <c r="FW163" s="16"/>
      <c r="FX163" s="16"/>
      <c r="FY163" s="16"/>
      <c r="FZ163" s="16"/>
      <c r="GA163" s="16"/>
      <c r="GB163" s="16"/>
      <c r="GC163" s="16"/>
      <c r="GD163" s="16"/>
      <c r="GE163" s="16"/>
      <c r="GF163" s="16"/>
      <c r="GG163" s="16"/>
      <c r="GH163" s="16"/>
      <c r="GI163" s="16"/>
      <c r="GJ163" s="16"/>
      <c r="GK163" s="16"/>
      <c r="GL163" s="16"/>
      <c r="GM163" s="16"/>
      <c r="GN163" s="16"/>
      <c r="GO163" s="16"/>
      <c r="GP163" s="16"/>
      <c r="GQ163" s="16"/>
      <c r="GR163" s="16"/>
      <c r="GS163" s="16"/>
      <c r="GT163" s="16"/>
      <c r="GU163" s="16"/>
      <c r="GV163" s="16"/>
      <c r="GW163" s="16"/>
      <c r="GX163" s="16"/>
      <c r="GY163" s="16"/>
      <c r="GZ163" s="16"/>
      <c r="HA163" s="16"/>
      <c r="HB163" s="16"/>
      <c r="HC163" s="16"/>
      <c r="HD163" s="16"/>
      <c r="HE163" s="16"/>
      <c r="HF163" s="16"/>
      <c r="HG163" s="16"/>
      <c r="HH163" s="16"/>
      <c r="HI163" s="16"/>
      <c r="HJ163" s="16"/>
      <c r="HK163" s="16"/>
      <c r="HL163" s="16"/>
      <c r="HM163" s="16"/>
      <c r="HN163" s="16"/>
      <c r="HO163" s="16"/>
      <c r="HP163" s="16"/>
      <c r="HQ163" s="16"/>
      <c r="HR163" s="16"/>
      <c r="HS163" s="16"/>
      <c r="HT163" s="16"/>
      <c r="HU163" s="16"/>
      <c r="HV163" s="16"/>
      <c r="HW163" s="16"/>
      <c r="HX163" s="16"/>
      <c r="HY163" s="16"/>
      <c r="HZ163" s="16"/>
      <c r="IA163" s="16"/>
      <c r="IB163" s="16"/>
      <c r="IC163" s="16"/>
      <c r="ID163" s="16"/>
      <c r="IE163" s="16"/>
      <c r="IF163" s="16"/>
      <c r="IG163" s="16"/>
      <c r="IH163" s="16"/>
      <c r="II163" s="16"/>
      <c r="IJ163" s="16"/>
      <c r="IK163" s="16"/>
      <c r="IL163" s="16"/>
      <c r="IM163" s="16"/>
      <c r="IN163" s="16"/>
      <c r="IO163" s="16"/>
      <c r="IP163" s="16"/>
      <c r="IQ163" s="16"/>
      <c r="IR163" s="16"/>
      <c r="IS163" s="16"/>
      <c r="IT163" s="16"/>
      <c r="IU163" s="16"/>
      <c r="IV163" s="16"/>
    </row>
    <row r="164" spans="1:256" s="135" customFormat="1" ht="25.5">
      <c r="A164" s="7" t="s">
        <v>11</v>
      </c>
      <c r="B164" s="7" t="s">
        <v>12</v>
      </c>
      <c r="C164" s="5" t="s">
        <v>13</v>
      </c>
      <c r="D164" s="54" t="s">
        <v>126</v>
      </c>
      <c r="E164" s="61" t="s">
        <v>127</v>
      </c>
      <c r="F164" s="5" t="s">
        <v>2</v>
      </c>
      <c r="G164" s="53" t="s">
        <v>128</v>
      </c>
      <c r="H164" s="141"/>
      <c r="I164" s="31"/>
      <c r="J164" s="31"/>
      <c r="K164" s="31"/>
      <c r="L164" s="31"/>
      <c r="M164" s="31"/>
      <c r="N164" s="31"/>
      <c r="O164" s="86"/>
      <c r="P164" s="86"/>
      <c r="Q164" s="16"/>
      <c r="R164" s="175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6"/>
      <c r="EF164" s="16"/>
      <c r="EG164" s="16"/>
      <c r="EH164" s="16"/>
      <c r="EI164" s="16"/>
      <c r="EJ164" s="16"/>
      <c r="EK164" s="16"/>
      <c r="EL164" s="16"/>
      <c r="EM164" s="16"/>
      <c r="EN164" s="16"/>
      <c r="EO164" s="16"/>
      <c r="EP164" s="16"/>
      <c r="EQ164" s="16"/>
      <c r="ER164" s="16"/>
      <c r="ES164" s="16"/>
      <c r="ET164" s="16"/>
      <c r="EU164" s="16"/>
      <c r="EV164" s="16"/>
      <c r="EW164" s="16"/>
      <c r="EX164" s="16"/>
      <c r="EY164" s="16"/>
      <c r="EZ164" s="16"/>
      <c r="FA164" s="16"/>
      <c r="FB164" s="16"/>
      <c r="FC164" s="16"/>
      <c r="FD164" s="16"/>
      <c r="FE164" s="16"/>
      <c r="FF164" s="16"/>
      <c r="FG164" s="16"/>
      <c r="FH164" s="16"/>
      <c r="FI164" s="16"/>
      <c r="FJ164" s="16"/>
      <c r="FK164" s="16"/>
      <c r="FL164" s="16"/>
      <c r="FM164" s="16"/>
      <c r="FN164" s="16"/>
      <c r="FO164" s="16"/>
      <c r="FP164" s="16"/>
      <c r="FQ164" s="16"/>
      <c r="FR164" s="16"/>
      <c r="FS164" s="16"/>
      <c r="FT164" s="16"/>
      <c r="FU164" s="16"/>
      <c r="FV164" s="16"/>
      <c r="FW164" s="16"/>
      <c r="FX164" s="16"/>
      <c r="FY164" s="16"/>
      <c r="FZ164" s="16"/>
      <c r="GA164" s="16"/>
      <c r="GB164" s="16"/>
      <c r="GC164" s="16"/>
      <c r="GD164" s="16"/>
      <c r="GE164" s="16"/>
      <c r="GF164" s="16"/>
      <c r="GG164" s="16"/>
      <c r="GH164" s="16"/>
      <c r="GI164" s="16"/>
      <c r="GJ164" s="16"/>
      <c r="GK164" s="16"/>
      <c r="GL164" s="16"/>
      <c r="GM164" s="16"/>
      <c r="GN164" s="16"/>
      <c r="GO164" s="16"/>
      <c r="GP164" s="16"/>
      <c r="GQ164" s="16"/>
      <c r="GR164" s="16"/>
      <c r="GS164" s="16"/>
      <c r="GT164" s="16"/>
      <c r="GU164" s="16"/>
      <c r="GV164" s="16"/>
      <c r="GW164" s="16"/>
      <c r="GX164" s="16"/>
      <c r="GY164" s="16"/>
      <c r="GZ164" s="16"/>
      <c r="HA164" s="16"/>
      <c r="HB164" s="16"/>
      <c r="HC164" s="16"/>
      <c r="HD164" s="16"/>
      <c r="HE164" s="16"/>
      <c r="HF164" s="16"/>
      <c r="HG164" s="16"/>
      <c r="HH164" s="16"/>
      <c r="HI164" s="16"/>
      <c r="HJ164" s="16"/>
      <c r="HK164" s="16"/>
      <c r="HL164" s="16"/>
      <c r="HM164" s="16"/>
      <c r="HN164" s="16"/>
      <c r="HO164" s="16"/>
      <c r="HP164" s="16"/>
      <c r="HQ164" s="16"/>
      <c r="HR164" s="16"/>
      <c r="HS164" s="16"/>
      <c r="HT164" s="16"/>
      <c r="HU164" s="16"/>
      <c r="HV164" s="16"/>
      <c r="HW164" s="16"/>
      <c r="HX164" s="16"/>
      <c r="HY164" s="16"/>
      <c r="HZ164" s="16"/>
      <c r="IA164" s="16"/>
      <c r="IB164" s="16"/>
      <c r="IC164" s="16"/>
      <c r="ID164" s="16"/>
      <c r="IE164" s="16"/>
      <c r="IF164" s="16"/>
      <c r="IG164" s="16"/>
      <c r="IH164" s="16"/>
      <c r="II164" s="16"/>
      <c r="IJ164" s="16"/>
      <c r="IK164" s="16"/>
      <c r="IL164" s="16"/>
      <c r="IM164" s="16"/>
      <c r="IN164" s="16"/>
      <c r="IO164" s="16"/>
      <c r="IP164" s="16"/>
      <c r="IQ164" s="16"/>
      <c r="IR164" s="16"/>
      <c r="IS164" s="16"/>
      <c r="IT164" s="16"/>
      <c r="IU164" s="16"/>
      <c r="IV164" s="16"/>
    </row>
    <row r="165" spans="1:256" s="135" customFormat="1" ht="12.75">
      <c r="A165" s="288">
        <v>40</v>
      </c>
      <c r="B165" s="288">
        <v>3311</v>
      </c>
      <c r="C165" s="313" t="s">
        <v>575</v>
      </c>
      <c r="D165" s="287">
        <v>0</v>
      </c>
      <c r="E165" s="457">
        <v>298</v>
      </c>
      <c r="F165" s="313">
        <v>0</v>
      </c>
      <c r="G165" s="432">
        <v>0</v>
      </c>
      <c r="H165" s="141"/>
      <c r="I165" s="31"/>
      <c r="J165" s="31"/>
      <c r="K165" s="31"/>
      <c r="L165" s="31"/>
      <c r="M165" s="31"/>
      <c r="N165" s="31"/>
      <c r="O165" s="86"/>
      <c r="P165" s="86"/>
      <c r="Q165" s="16"/>
      <c r="R165" s="175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  <c r="FZ165" s="16"/>
      <c r="GA165" s="16"/>
      <c r="GB165" s="16"/>
      <c r="GC165" s="16"/>
      <c r="GD165" s="16"/>
      <c r="GE165" s="16"/>
      <c r="GF165" s="16"/>
      <c r="GG165" s="16"/>
      <c r="GH165" s="16"/>
      <c r="GI165" s="16"/>
      <c r="GJ165" s="16"/>
      <c r="GK165" s="16"/>
      <c r="GL165" s="16"/>
      <c r="GM165" s="16"/>
      <c r="GN165" s="16"/>
      <c r="GO165" s="16"/>
      <c r="GP165" s="16"/>
      <c r="GQ165" s="16"/>
      <c r="GR165" s="16"/>
      <c r="GS165" s="16"/>
      <c r="GT165" s="16"/>
      <c r="GU165" s="16"/>
      <c r="GV165" s="16"/>
      <c r="GW165" s="16"/>
      <c r="GX165" s="16"/>
      <c r="GY165" s="16"/>
      <c r="GZ165" s="16"/>
      <c r="HA165" s="16"/>
      <c r="HB165" s="16"/>
      <c r="HC165" s="16"/>
      <c r="HD165" s="16"/>
      <c r="HE165" s="16"/>
      <c r="HF165" s="16"/>
      <c r="HG165" s="16"/>
      <c r="HH165" s="16"/>
      <c r="HI165" s="16"/>
      <c r="HJ165" s="16"/>
      <c r="HK165" s="16"/>
      <c r="HL165" s="16"/>
      <c r="HM165" s="16"/>
      <c r="HN165" s="16"/>
      <c r="HO165" s="16"/>
      <c r="HP165" s="16"/>
      <c r="HQ165" s="16"/>
      <c r="HR165" s="16"/>
      <c r="HS165" s="16"/>
      <c r="HT165" s="16"/>
      <c r="HU165" s="16"/>
      <c r="HV165" s="16"/>
      <c r="HW165" s="16"/>
      <c r="HX165" s="16"/>
      <c r="HY165" s="16"/>
      <c r="HZ165" s="16"/>
      <c r="IA165" s="16"/>
      <c r="IB165" s="16"/>
      <c r="IC165" s="16"/>
      <c r="ID165" s="16"/>
      <c r="IE165" s="16"/>
      <c r="IF165" s="16"/>
      <c r="IG165" s="16"/>
      <c r="IH165" s="16"/>
      <c r="II165" s="16"/>
      <c r="IJ165" s="16"/>
      <c r="IK165" s="16"/>
      <c r="IL165" s="16"/>
      <c r="IM165" s="16"/>
      <c r="IN165" s="16"/>
      <c r="IO165" s="16"/>
      <c r="IP165" s="16"/>
      <c r="IQ165" s="16"/>
      <c r="IR165" s="16"/>
      <c r="IS165" s="16"/>
      <c r="IT165" s="16"/>
      <c r="IU165" s="16"/>
      <c r="IV165" s="16"/>
    </row>
    <row r="166" spans="1:256" s="135" customFormat="1" ht="12.75">
      <c r="A166" s="288">
        <v>40</v>
      </c>
      <c r="B166" s="288">
        <v>3315</v>
      </c>
      <c r="C166" s="313" t="s">
        <v>380</v>
      </c>
      <c r="D166" s="195">
        <v>1000</v>
      </c>
      <c r="E166" s="196">
        <v>1000</v>
      </c>
      <c r="F166" s="313">
        <v>0</v>
      </c>
      <c r="G166" s="189">
        <f>F166/E166*100</f>
        <v>0</v>
      </c>
      <c r="H166" s="141"/>
      <c r="I166" s="31"/>
      <c r="J166" s="31"/>
      <c r="K166" s="31"/>
      <c r="L166" s="31"/>
      <c r="M166" s="31"/>
      <c r="N166" s="31"/>
      <c r="O166" s="86"/>
      <c r="P166" s="86"/>
      <c r="Q166" s="16"/>
      <c r="R166" s="175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6"/>
      <c r="EF166" s="16"/>
      <c r="EG166" s="16"/>
      <c r="EH166" s="16"/>
      <c r="EI166" s="16"/>
      <c r="EJ166" s="16"/>
      <c r="EK166" s="16"/>
      <c r="EL166" s="16"/>
      <c r="EM166" s="16"/>
      <c r="EN166" s="16"/>
      <c r="EO166" s="16"/>
      <c r="EP166" s="16"/>
      <c r="EQ166" s="16"/>
      <c r="ER166" s="16"/>
      <c r="ES166" s="16"/>
      <c r="ET166" s="16"/>
      <c r="EU166" s="16"/>
      <c r="EV166" s="16"/>
      <c r="EW166" s="16"/>
      <c r="EX166" s="16"/>
      <c r="EY166" s="16"/>
      <c r="EZ166" s="16"/>
      <c r="FA166" s="16"/>
      <c r="FB166" s="16"/>
      <c r="FC166" s="16"/>
      <c r="FD166" s="16"/>
      <c r="FE166" s="16"/>
      <c r="FF166" s="16"/>
      <c r="FG166" s="16"/>
      <c r="FH166" s="16"/>
      <c r="FI166" s="16"/>
      <c r="FJ166" s="16"/>
      <c r="FK166" s="16"/>
      <c r="FL166" s="16"/>
      <c r="FM166" s="16"/>
      <c r="FN166" s="16"/>
      <c r="FO166" s="16"/>
      <c r="FP166" s="16"/>
      <c r="FQ166" s="16"/>
      <c r="FR166" s="16"/>
      <c r="FS166" s="16"/>
      <c r="FT166" s="16"/>
      <c r="FU166" s="16"/>
      <c r="FV166" s="16"/>
      <c r="FW166" s="16"/>
      <c r="FX166" s="16"/>
      <c r="FY166" s="16"/>
      <c r="FZ166" s="16"/>
      <c r="GA166" s="16"/>
      <c r="GB166" s="16"/>
      <c r="GC166" s="16"/>
      <c r="GD166" s="16"/>
      <c r="GE166" s="16"/>
      <c r="GF166" s="16"/>
      <c r="GG166" s="16"/>
      <c r="GH166" s="16"/>
      <c r="GI166" s="16"/>
      <c r="GJ166" s="16"/>
      <c r="GK166" s="16"/>
      <c r="GL166" s="16"/>
      <c r="GM166" s="16"/>
      <c r="GN166" s="16"/>
      <c r="GO166" s="16"/>
      <c r="GP166" s="16"/>
      <c r="GQ166" s="16"/>
      <c r="GR166" s="16"/>
      <c r="GS166" s="16"/>
      <c r="GT166" s="16"/>
      <c r="GU166" s="16"/>
      <c r="GV166" s="16"/>
      <c r="GW166" s="16"/>
      <c r="GX166" s="16"/>
      <c r="GY166" s="16"/>
      <c r="GZ166" s="16"/>
      <c r="HA166" s="16"/>
      <c r="HB166" s="16"/>
      <c r="HC166" s="16"/>
      <c r="HD166" s="16"/>
      <c r="HE166" s="16"/>
      <c r="HF166" s="16"/>
      <c r="HG166" s="16"/>
      <c r="HH166" s="16"/>
      <c r="HI166" s="16"/>
      <c r="HJ166" s="16"/>
      <c r="HK166" s="16"/>
      <c r="HL166" s="16"/>
      <c r="HM166" s="16"/>
      <c r="HN166" s="16"/>
      <c r="HO166" s="16"/>
      <c r="HP166" s="16"/>
      <c r="HQ166" s="16"/>
      <c r="HR166" s="16"/>
      <c r="HS166" s="16"/>
      <c r="HT166" s="16"/>
      <c r="HU166" s="16"/>
      <c r="HV166" s="16"/>
      <c r="HW166" s="16"/>
      <c r="HX166" s="16"/>
      <c r="HY166" s="16"/>
      <c r="HZ166" s="16"/>
      <c r="IA166" s="16"/>
      <c r="IB166" s="16"/>
      <c r="IC166" s="16"/>
      <c r="ID166" s="16"/>
      <c r="IE166" s="16"/>
      <c r="IF166" s="16"/>
      <c r="IG166" s="16"/>
      <c r="IH166" s="16"/>
      <c r="II166" s="16"/>
      <c r="IJ166" s="16"/>
      <c r="IK166" s="16"/>
      <c r="IL166" s="16"/>
      <c r="IM166" s="16"/>
      <c r="IN166" s="16"/>
      <c r="IO166" s="16"/>
      <c r="IP166" s="16"/>
      <c r="IQ166" s="16"/>
      <c r="IR166" s="16"/>
      <c r="IS166" s="16"/>
      <c r="IT166" s="16"/>
      <c r="IU166" s="16"/>
      <c r="IV166" s="16"/>
    </row>
    <row r="167" spans="1:256" s="135" customFormat="1" ht="12.75">
      <c r="A167" s="234"/>
      <c r="B167" s="251"/>
      <c r="C167" s="250" t="s">
        <v>318</v>
      </c>
      <c r="D167" s="235">
        <f>D166</f>
        <v>1000</v>
      </c>
      <c r="E167" s="236">
        <f>SUM(E165:E166)</f>
        <v>1298</v>
      </c>
      <c r="F167" s="270">
        <f>SUM(F166:F166)</f>
        <v>0</v>
      </c>
      <c r="G167" s="134">
        <f>F167/E167*100</f>
        <v>0</v>
      </c>
      <c r="H167" s="141"/>
      <c r="I167" s="31"/>
      <c r="J167" s="31"/>
      <c r="K167" s="31"/>
      <c r="L167" s="31"/>
      <c r="M167" s="31"/>
      <c r="N167" s="31"/>
      <c r="O167" s="86"/>
      <c r="P167" s="86"/>
      <c r="Q167" s="16"/>
      <c r="R167" s="175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  <c r="FZ167" s="16"/>
      <c r="GA167" s="16"/>
      <c r="GB167" s="16"/>
      <c r="GC167" s="16"/>
      <c r="GD167" s="16"/>
      <c r="GE167" s="16"/>
      <c r="GF167" s="16"/>
      <c r="GG167" s="16"/>
      <c r="GH167" s="16"/>
      <c r="GI167" s="16"/>
      <c r="GJ167" s="16"/>
      <c r="GK167" s="16"/>
      <c r="GL167" s="16"/>
      <c r="GM167" s="16"/>
      <c r="GN167" s="16"/>
      <c r="GO167" s="16"/>
      <c r="GP167" s="16"/>
      <c r="GQ167" s="16"/>
      <c r="GR167" s="16"/>
      <c r="GS167" s="16"/>
      <c r="GT167" s="16"/>
      <c r="GU167" s="16"/>
      <c r="GV167" s="16"/>
      <c r="GW167" s="16"/>
      <c r="GX167" s="16"/>
      <c r="GY167" s="16"/>
      <c r="GZ167" s="16"/>
      <c r="HA167" s="16"/>
      <c r="HB167" s="16"/>
      <c r="HC167" s="16"/>
      <c r="HD167" s="16"/>
      <c r="HE167" s="16"/>
      <c r="HF167" s="16"/>
      <c r="HG167" s="16"/>
      <c r="HH167" s="16"/>
      <c r="HI167" s="16"/>
      <c r="HJ167" s="16"/>
      <c r="HK167" s="16"/>
      <c r="HL167" s="16"/>
      <c r="HM167" s="16"/>
      <c r="HN167" s="16"/>
      <c r="HO167" s="16"/>
      <c r="HP167" s="16"/>
      <c r="HQ167" s="16"/>
      <c r="HR167" s="16"/>
      <c r="HS167" s="16"/>
      <c r="HT167" s="16"/>
      <c r="HU167" s="16"/>
      <c r="HV167" s="16"/>
      <c r="HW167" s="16"/>
      <c r="HX167" s="16"/>
      <c r="HY167" s="16"/>
      <c r="HZ167" s="16"/>
      <c r="IA167" s="16"/>
      <c r="IB167" s="16"/>
      <c r="IC167" s="16"/>
      <c r="ID167" s="16"/>
      <c r="IE167" s="16"/>
      <c r="IF167" s="16"/>
      <c r="IG167" s="16"/>
      <c r="IH167" s="16"/>
      <c r="II167" s="16"/>
      <c r="IJ167" s="16"/>
      <c r="IK167" s="16"/>
      <c r="IL167" s="16"/>
      <c r="IM167" s="16"/>
      <c r="IN167" s="16"/>
      <c r="IO167" s="16"/>
      <c r="IP167" s="16"/>
      <c r="IQ167" s="16"/>
      <c r="IR167" s="16"/>
      <c r="IS167" s="16"/>
      <c r="IT167" s="16"/>
      <c r="IU167" s="16"/>
      <c r="IV167" s="16"/>
    </row>
    <row r="168" spans="1:256" s="135" customFormat="1" ht="12.75">
      <c r="A168" s="17"/>
      <c r="B168" s="71"/>
      <c r="C168" s="238"/>
      <c r="D168" s="239"/>
      <c r="E168" s="240"/>
      <c r="F168" s="241"/>
      <c r="G168" s="242"/>
      <c r="H168" s="141"/>
      <c r="I168" s="31"/>
      <c r="J168" s="31"/>
      <c r="K168" s="31"/>
      <c r="L168" s="31"/>
      <c r="M168" s="31"/>
      <c r="N168" s="31"/>
      <c r="O168" s="86"/>
      <c r="P168" s="86"/>
      <c r="Q168" s="16"/>
      <c r="R168" s="175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  <c r="EE168" s="16"/>
      <c r="EF168" s="16"/>
      <c r="EG168" s="16"/>
      <c r="EH168" s="16"/>
      <c r="EI168" s="16"/>
      <c r="EJ168" s="16"/>
      <c r="EK168" s="16"/>
      <c r="EL168" s="16"/>
      <c r="EM168" s="16"/>
      <c r="EN168" s="16"/>
      <c r="EO168" s="16"/>
      <c r="EP168" s="16"/>
      <c r="EQ168" s="16"/>
      <c r="ER168" s="16"/>
      <c r="ES168" s="16"/>
      <c r="ET168" s="16"/>
      <c r="EU168" s="16"/>
      <c r="EV168" s="16"/>
      <c r="EW168" s="16"/>
      <c r="EX168" s="16"/>
      <c r="EY168" s="16"/>
      <c r="EZ168" s="16"/>
      <c r="FA168" s="16"/>
      <c r="FB168" s="16"/>
      <c r="FC168" s="16"/>
      <c r="FD168" s="16"/>
      <c r="FE168" s="16"/>
      <c r="FF168" s="16"/>
      <c r="FG168" s="16"/>
      <c r="FH168" s="16"/>
      <c r="FI168" s="16"/>
      <c r="FJ168" s="16"/>
      <c r="FK168" s="16"/>
      <c r="FL168" s="16"/>
      <c r="FM168" s="16"/>
      <c r="FN168" s="16"/>
      <c r="FO168" s="16"/>
      <c r="FP168" s="16"/>
      <c r="FQ168" s="16"/>
      <c r="FR168" s="16"/>
      <c r="FS168" s="16"/>
      <c r="FT168" s="16"/>
      <c r="FU168" s="16"/>
      <c r="FV168" s="16"/>
      <c r="FW168" s="16"/>
      <c r="FX168" s="16"/>
      <c r="FY168" s="16"/>
      <c r="FZ168" s="16"/>
      <c r="GA168" s="16"/>
      <c r="GB168" s="16"/>
      <c r="GC168" s="16"/>
      <c r="GD168" s="16"/>
      <c r="GE168" s="16"/>
      <c r="GF168" s="16"/>
      <c r="GG168" s="16"/>
      <c r="GH168" s="16"/>
      <c r="GI168" s="16"/>
      <c r="GJ168" s="16"/>
      <c r="GK168" s="16"/>
      <c r="GL168" s="16"/>
      <c r="GM168" s="16"/>
      <c r="GN168" s="16"/>
      <c r="GO168" s="16"/>
      <c r="GP168" s="16"/>
      <c r="GQ168" s="16"/>
      <c r="GR168" s="16"/>
      <c r="GS168" s="16"/>
      <c r="GT168" s="16"/>
      <c r="GU168" s="16"/>
      <c r="GV168" s="16"/>
      <c r="GW168" s="16"/>
      <c r="GX168" s="16"/>
      <c r="GY168" s="16"/>
      <c r="GZ168" s="16"/>
      <c r="HA168" s="16"/>
      <c r="HB168" s="16"/>
      <c r="HC168" s="16"/>
      <c r="HD168" s="16"/>
      <c r="HE168" s="16"/>
      <c r="HF168" s="16"/>
      <c r="HG168" s="16"/>
      <c r="HH168" s="16"/>
      <c r="HI168" s="16"/>
      <c r="HJ168" s="16"/>
      <c r="HK168" s="16"/>
      <c r="HL168" s="16"/>
      <c r="HM168" s="16"/>
      <c r="HN168" s="16"/>
      <c r="HO168" s="16"/>
      <c r="HP168" s="16"/>
      <c r="HQ168" s="16"/>
      <c r="HR168" s="16"/>
      <c r="HS168" s="16"/>
      <c r="HT168" s="16"/>
      <c r="HU168" s="16"/>
      <c r="HV168" s="16"/>
      <c r="HW168" s="16"/>
      <c r="HX168" s="16"/>
      <c r="HY168" s="16"/>
      <c r="HZ168" s="16"/>
      <c r="IA168" s="16"/>
      <c r="IB168" s="16"/>
      <c r="IC168" s="16"/>
      <c r="ID168" s="16"/>
      <c r="IE168" s="16"/>
      <c r="IF168" s="16"/>
      <c r="IG168" s="16"/>
      <c r="IH168" s="16"/>
      <c r="II168" s="16"/>
      <c r="IJ168" s="16"/>
      <c r="IK168" s="16"/>
      <c r="IL168" s="16"/>
      <c r="IM168" s="16"/>
      <c r="IN168" s="16"/>
      <c r="IO168" s="16"/>
      <c r="IP168" s="16"/>
      <c r="IQ168" s="16"/>
      <c r="IR168" s="16"/>
      <c r="IS168" s="16"/>
      <c r="IT168" s="16"/>
      <c r="IU168" s="16"/>
      <c r="IV168" s="16"/>
    </row>
    <row r="169" spans="1:256" s="135" customFormat="1" ht="12.75">
      <c r="A169" s="243"/>
      <c r="B169" s="253"/>
      <c r="C169" s="252" t="s">
        <v>319</v>
      </c>
      <c r="D169" s="244">
        <f>D160+D167</f>
        <v>117094</v>
      </c>
      <c r="E169" s="245">
        <f>E160+E167</f>
        <v>117392</v>
      </c>
      <c r="F169" s="246">
        <f>F160+F167</f>
        <v>14946</v>
      </c>
      <c r="G169" s="11">
        <f>F169/E169*100</f>
        <v>12.731702330652855</v>
      </c>
      <c r="H169" s="141"/>
      <c r="I169" s="31"/>
      <c r="J169" s="31"/>
      <c r="K169" s="31"/>
      <c r="L169" s="31"/>
      <c r="M169" s="31"/>
      <c r="N169" s="31"/>
      <c r="O169" s="86"/>
      <c r="P169" s="8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  <c r="GZ169" s="16"/>
      <c r="HA169" s="16"/>
      <c r="HB169" s="16"/>
      <c r="HC169" s="16"/>
      <c r="HD169" s="16"/>
      <c r="HE169" s="16"/>
      <c r="HF169" s="16"/>
      <c r="HG169" s="16"/>
      <c r="HH169" s="16"/>
      <c r="HI169" s="16"/>
      <c r="HJ169" s="16"/>
      <c r="HK169" s="16"/>
      <c r="HL169" s="16"/>
      <c r="HM169" s="16"/>
      <c r="HN169" s="16"/>
      <c r="HO169" s="16"/>
      <c r="HP169" s="16"/>
      <c r="HQ169" s="16"/>
      <c r="HR169" s="16"/>
      <c r="HS169" s="16"/>
      <c r="HT169" s="16"/>
      <c r="HU169" s="16"/>
      <c r="HV169" s="16"/>
      <c r="HW169" s="16"/>
      <c r="HX169" s="16"/>
      <c r="HY169" s="16"/>
      <c r="HZ169" s="16"/>
      <c r="IA169" s="16"/>
      <c r="IB169" s="16"/>
      <c r="IC169" s="16"/>
      <c r="ID169" s="16"/>
      <c r="IE169" s="16"/>
      <c r="IF169" s="16"/>
      <c r="IG169" s="16"/>
      <c r="IH169" s="16"/>
      <c r="II169" s="16"/>
      <c r="IJ169" s="16"/>
      <c r="IK169" s="16"/>
      <c r="IL169" s="16"/>
      <c r="IM169" s="16"/>
      <c r="IN169" s="16"/>
      <c r="IO169" s="16"/>
      <c r="IP169" s="16"/>
      <c r="IQ169" s="16"/>
      <c r="IR169" s="16"/>
      <c r="IS169" s="16"/>
      <c r="IT169" s="16"/>
      <c r="IU169" s="16"/>
      <c r="IV169" s="16"/>
    </row>
    <row r="170" spans="1:256" s="135" customFormat="1" ht="12.75">
      <c r="A170" s="17"/>
      <c r="B170" s="71"/>
      <c r="C170" s="238"/>
      <c r="D170" s="239"/>
      <c r="E170" s="240"/>
      <c r="F170" s="241"/>
      <c r="G170" s="242"/>
      <c r="H170" s="141"/>
      <c r="I170" s="31"/>
      <c r="J170" s="31"/>
      <c r="K170" s="31"/>
      <c r="L170" s="31"/>
      <c r="M170" s="31"/>
      <c r="N170" s="31"/>
      <c r="O170" s="86"/>
      <c r="P170" s="8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6"/>
      <c r="EF170" s="16"/>
      <c r="EG170" s="16"/>
      <c r="EH170" s="16"/>
      <c r="EI170" s="16"/>
      <c r="EJ170" s="16"/>
      <c r="EK170" s="16"/>
      <c r="EL170" s="16"/>
      <c r="EM170" s="16"/>
      <c r="EN170" s="16"/>
      <c r="EO170" s="16"/>
      <c r="EP170" s="16"/>
      <c r="EQ170" s="16"/>
      <c r="ER170" s="16"/>
      <c r="ES170" s="16"/>
      <c r="ET170" s="16"/>
      <c r="EU170" s="16"/>
      <c r="EV170" s="16"/>
      <c r="EW170" s="16"/>
      <c r="EX170" s="16"/>
      <c r="EY170" s="16"/>
      <c r="EZ170" s="16"/>
      <c r="FA170" s="16"/>
      <c r="FB170" s="16"/>
      <c r="FC170" s="16"/>
      <c r="FD170" s="16"/>
      <c r="FE170" s="16"/>
      <c r="FF170" s="16"/>
      <c r="FG170" s="16"/>
      <c r="FH170" s="16"/>
      <c r="FI170" s="16"/>
      <c r="FJ170" s="16"/>
      <c r="FK170" s="16"/>
      <c r="FL170" s="16"/>
      <c r="FM170" s="16"/>
      <c r="FN170" s="16"/>
      <c r="FO170" s="16"/>
      <c r="FP170" s="16"/>
      <c r="FQ170" s="16"/>
      <c r="FR170" s="16"/>
      <c r="FS170" s="16"/>
      <c r="FT170" s="16"/>
      <c r="FU170" s="16"/>
      <c r="FV170" s="16"/>
      <c r="FW170" s="16"/>
      <c r="FX170" s="16"/>
      <c r="FY170" s="16"/>
      <c r="FZ170" s="16"/>
      <c r="GA170" s="16"/>
      <c r="GB170" s="16"/>
      <c r="GC170" s="16"/>
      <c r="GD170" s="16"/>
      <c r="GE170" s="16"/>
      <c r="GF170" s="16"/>
      <c r="GG170" s="16"/>
      <c r="GH170" s="16"/>
      <c r="GI170" s="16"/>
      <c r="GJ170" s="16"/>
      <c r="GK170" s="16"/>
      <c r="GL170" s="16"/>
      <c r="GM170" s="16"/>
      <c r="GN170" s="16"/>
      <c r="GO170" s="16"/>
      <c r="GP170" s="16"/>
      <c r="GQ170" s="16"/>
      <c r="GR170" s="16"/>
      <c r="GS170" s="16"/>
      <c r="GT170" s="16"/>
      <c r="GU170" s="16"/>
      <c r="GV170" s="16"/>
      <c r="GW170" s="16"/>
      <c r="GX170" s="16"/>
      <c r="GY170" s="16"/>
      <c r="GZ170" s="16"/>
      <c r="HA170" s="16"/>
      <c r="HB170" s="16"/>
      <c r="HC170" s="16"/>
      <c r="HD170" s="16"/>
      <c r="HE170" s="16"/>
      <c r="HF170" s="16"/>
      <c r="HG170" s="16"/>
      <c r="HH170" s="16"/>
      <c r="HI170" s="16"/>
      <c r="HJ170" s="16"/>
      <c r="HK170" s="16"/>
      <c r="HL170" s="16"/>
      <c r="HM170" s="16"/>
      <c r="HN170" s="16"/>
      <c r="HO170" s="16"/>
      <c r="HP170" s="16"/>
      <c r="HQ170" s="16"/>
      <c r="HR170" s="16"/>
      <c r="HS170" s="16"/>
      <c r="HT170" s="16"/>
      <c r="HU170" s="16"/>
      <c r="HV170" s="16"/>
      <c r="HW170" s="16"/>
      <c r="HX170" s="16"/>
      <c r="HY170" s="16"/>
      <c r="HZ170" s="16"/>
      <c r="IA170" s="16"/>
      <c r="IB170" s="16"/>
      <c r="IC170" s="16"/>
      <c r="ID170" s="16"/>
      <c r="IE170" s="16"/>
      <c r="IF170" s="16"/>
      <c r="IG170" s="16"/>
      <c r="IH170" s="16"/>
      <c r="II170" s="16"/>
      <c r="IJ170" s="16"/>
      <c r="IK170" s="16"/>
      <c r="IL170" s="16"/>
      <c r="IM170" s="16"/>
      <c r="IN170" s="16"/>
      <c r="IO170" s="16"/>
      <c r="IP170" s="16"/>
      <c r="IQ170" s="16"/>
      <c r="IR170" s="16"/>
      <c r="IS170" s="16"/>
      <c r="IT170" s="16"/>
      <c r="IU170" s="16"/>
      <c r="IV170" s="16"/>
    </row>
    <row r="171" spans="1:256" s="135" customFormat="1" ht="15.75">
      <c r="A171" s="76" t="s">
        <v>246</v>
      </c>
      <c r="B171" s="31"/>
      <c r="C171" s="31"/>
      <c r="D171" s="86"/>
      <c r="E171" s="86"/>
      <c r="F171" s="86"/>
      <c r="G171" s="31"/>
      <c r="H171" s="31"/>
      <c r="I171" s="31"/>
      <c r="J171" s="31"/>
      <c r="K171" s="31"/>
      <c r="L171" s="31"/>
      <c r="M171" s="31"/>
      <c r="N171" s="31"/>
      <c r="O171" s="8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  <c r="FZ171" s="16"/>
      <c r="GA171" s="16"/>
      <c r="GB171" s="16"/>
      <c r="GC171" s="16"/>
      <c r="GD171" s="16"/>
      <c r="GE171" s="16"/>
      <c r="GF171" s="16"/>
      <c r="GG171" s="16"/>
      <c r="GH171" s="16"/>
      <c r="GI171" s="16"/>
      <c r="GJ171" s="16"/>
      <c r="GK171" s="16"/>
      <c r="GL171" s="16"/>
      <c r="GM171" s="16"/>
      <c r="GN171" s="16"/>
      <c r="GO171" s="16"/>
      <c r="GP171" s="16"/>
      <c r="GQ171" s="16"/>
      <c r="GR171" s="16"/>
      <c r="GS171" s="16"/>
      <c r="GT171" s="16"/>
      <c r="GU171" s="16"/>
      <c r="GV171" s="16"/>
      <c r="GW171" s="16"/>
      <c r="GX171" s="16"/>
      <c r="GY171" s="16"/>
      <c r="GZ171" s="16"/>
      <c r="HA171" s="16"/>
      <c r="HB171" s="16"/>
      <c r="HC171" s="16"/>
      <c r="HD171" s="16"/>
      <c r="HE171" s="16"/>
      <c r="HF171" s="16"/>
      <c r="HG171" s="16"/>
      <c r="HH171" s="16"/>
      <c r="HI171" s="16"/>
      <c r="HJ171" s="16"/>
      <c r="HK171" s="16"/>
      <c r="HL171" s="16"/>
      <c r="HM171" s="16"/>
      <c r="HN171" s="16"/>
      <c r="HO171" s="16"/>
      <c r="HP171" s="16"/>
      <c r="HQ171" s="16"/>
      <c r="HR171" s="16"/>
      <c r="HS171" s="16"/>
      <c r="HT171" s="16"/>
      <c r="HU171" s="16"/>
      <c r="HV171" s="16"/>
      <c r="HW171" s="16"/>
      <c r="HX171" s="16"/>
      <c r="HY171" s="16"/>
      <c r="HZ171" s="16"/>
      <c r="IA171" s="16"/>
      <c r="IB171" s="16"/>
      <c r="IC171" s="16"/>
      <c r="ID171" s="16"/>
      <c r="IE171" s="16"/>
      <c r="IF171" s="16"/>
      <c r="IG171" s="16"/>
      <c r="IH171" s="16"/>
      <c r="II171" s="16"/>
      <c r="IJ171" s="16"/>
      <c r="IK171" s="16"/>
      <c r="IL171" s="16"/>
      <c r="IM171" s="16"/>
      <c r="IN171" s="16"/>
      <c r="IO171" s="16"/>
      <c r="IP171" s="16"/>
      <c r="IQ171" s="16"/>
      <c r="IR171" s="16"/>
      <c r="IS171" s="16"/>
      <c r="IT171" s="16"/>
      <c r="IU171" s="16"/>
      <c r="IV171" s="16"/>
    </row>
    <row r="172" spans="1:256" s="135" customFormat="1" ht="12.75">
      <c r="A172" s="31"/>
      <c r="B172"/>
      <c r="C172"/>
      <c r="D172" s="16"/>
      <c r="E172" s="16"/>
      <c r="F172" s="16"/>
      <c r="G172"/>
      <c r="H172" s="31"/>
      <c r="I172" s="31"/>
      <c r="J172" s="31"/>
      <c r="K172" s="31"/>
      <c r="L172" s="31"/>
      <c r="M172" s="31"/>
      <c r="N172" s="31"/>
      <c r="O172" s="8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  <c r="FZ172" s="16"/>
      <c r="GA172" s="16"/>
      <c r="GB172" s="16"/>
      <c r="GC172" s="16"/>
      <c r="GD172" s="16"/>
      <c r="GE172" s="16"/>
      <c r="GF172" s="16"/>
      <c r="GG172" s="16"/>
      <c r="GH172" s="16"/>
      <c r="GI172" s="16"/>
      <c r="GJ172" s="16"/>
      <c r="GK172" s="16"/>
      <c r="GL172" s="16"/>
      <c r="GM172" s="16"/>
      <c r="GN172" s="16"/>
      <c r="GO172" s="16"/>
      <c r="GP172" s="16"/>
      <c r="GQ172" s="16"/>
      <c r="GR172" s="16"/>
      <c r="GS172" s="16"/>
      <c r="GT172" s="16"/>
      <c r="GU172" s="16"/>
      <c r="GV172" s="16"/>
      <c r="GW172" s="16"/>
      <c r="GX172" s="16"/>
      <c r="GY172" s="16"/>
      <c r="GZ172" s="16"/>
      <c r="HA172" s="16"/>
      <c r="HB172" s="16"/>
      <c r="HC172" s="16"/>
      <c r="HD172" s="16"/>
      <c r="HE172" s="16"/>
      <c r="HF172" s="16"/>
      <c r="HG172" s="16"/>
      <c r="HH172" s="16"/>
      <c r="HI172" s="16"/>
      <c r="HJ172" s="16"/>
      <c r="HK172" s="16"/>
      <c r="HL172" s="16"/>
      <c r="HM172" s="16"/>
      <c r="HN172" s="16"/>
      <c r="HO172" s="16"/>
      <c r="HP172" s="16"/>
      <c r="HQ172" s="16"/>
      <c r="HR172" s="16"/>
      <c r="HS172" s="16"/>
      <c r="HT172" s="16"/>
      <c r="HU172" s="16"/>
      <c r="HV172" s="16"/>
      <c r="HW172" s="16"/>
      <c r="HX172" s="16"/>
      <c r="HY172" s="16"/>
      <c r="HZ172" s="16"/>
      <c r="IA172" s="16"/>
      <c r="IB172" s="16"/>
      <c r="IC172" s="16"/>
      <c r="ID172" s="16"/>
      <c r="IE172" s="16"/>
      <c r="IF172" s="16"/>
      <c r="IG172" s="16"/>
      <c r="IH172" s="16"/>
      <c r="II172" s="16"/>
      <c r="IJ172" s="16"/>
      <c r="IK172" s="16"/>
      <c r="IL172" s="16"/>
      <c r="IM172" s="16"/>
      <c r="IN172" s="16"/>
      <c r="IO172" s="16"/>
      <c r="IP172" s="16"/>
      <c r="IQ172" s="16"/>
      <c r="IR172" s="16"/>
      <c r="IS172" s="16"/>
      <c r="IT172" s="16"/>
      <c r="IU172" s="16"/>
      <c r="IV172" s="16"/>
    </row>
    <row r="173" spans="1:256" s="135" customFormat="1" ht="12.75">
      <c r="A173" s="67" t="s">
        <v>37</v>
      </c>
      <c r="B173"/>
      <c r="C173"/>
      <c r="D173" s="16"/>
      <c r="E173" s="16"/>
      <c r="F173" s="16"/>
      <c r="G173"/>
      <c r="H173" s="31"/>
      <c r="I173" s="31"/>
      <c r="J173" s="31"/>
      <c r="K173" s="31"/>
      <c r="L173" s="31"/>
      <c r="M173" s="31"/>
      <c r="N173" s="31"/>
      <c r="O173" s="8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  <c r="FZ173" s="16"/>
      <c r="GA173" s="16"/>
      <c r="GB173" s="16"/>
      <c r="GC173" s="16"/>
      <c r="GD173" s="16"/>
      <c r="GE173" s="16"/>
      <c r="GF173" s="16"/>
      <c r="GG173" s="16"/>
      <c r="GH173" s="16"/>
      <c r="GI173" s="16"/>
      <c r="GJ173" s="16"/>
      <c r="GK173" s="16"/>
      <c r="GL173" s="16"/>
      <c r="GM173" s="16"/>
      <c r="GN173" s="16"/>
      <c r="GO173" s="16"/>
      <c r="GP173" s="16"/>
      <c r="GQ173" s="16"/>
      <c r="GR173" s="16"/>
      <c r="GS173" s="16"/>
      <c r="GT173" s="16"/>
      <c r="GU173" s="16"/>
      <c r="GV173" s="16"/>
      <c r="GW173" s="16"/>
      <c r="GX173" s="16"/>
      <c r="GY173" s="16"/>
      <c r="GZ173" s="16"/>
      <c r="HA173" s="16"/>
      <c r="HB173" s="16"/>
      <c r="HC173" s="16"/>
      <c r="HD173" s="16"/>
      <c r="HE173" s="16"/>
      <c r="HF173" s="16"/>
      <c r="HG173" s="16"/>
      <c r="HH173" s="16"/>
      <c r="HI173" s="16"/>
      <c r="HJ173" s="16"/>
      <c r="HK173" s="16"/>
      <c r="HL173" s="16"/>
      <c r="HM173" s="16"/>
      <c r="HN173" s="16"/>
      <c r="HO173" s="16"/>
      <c r="HP173" s="16"/>
      <c r="HQ173" s="16"/>
      <c r="HR173" s="16"/>
      <c r="HS173" s="16"/>
      <c r="HT173" s="16"/>
      <c r="HU173" s="16"/>
      <c r="HV173" s="16"/>
      <c r="HW173" s="16"/>
      <c r="HX173" s="16"/>
      <c r="HY173" s="16"/>
      <c r="HZ173" s="16"/>
      <c r="IA173" s="16"/>
      <c r="IB173" s="16"/>
      <c r="IC173" s="16"/>
      <c r="ID173" s="16"/>
      <c r="IE173" s="16"/>
      <c r="IF173" s="16"/>
      <c r="IG173" s="16"/>
      <c r="IH173" s="16"/>
      <c r="II173" s="16"/>
      <c r="IJ173" s="16"/>
      <c r="IK173" s="16"/>
      <c r="IL173" s="16"/>
      <c r="IM173" s="16"/>
      <c r="IN173" s="16"/>
      <c r="IO173" s="16"/>
      <c r="IP173" s="16"/>
      <c r="IQ173" s="16"/>
      <c r="IR173" s="16"/>
      <c r="IS173" s="16"/>
      <c r="IT173" s="16"/>
      <c r="IU173" s="16"/>
      <c r="IV173" s="16"/>
    </row>
    <row r="174" spans="1:256" s="135" customFormat="1" ht="12.75">
      <c r="A174" s="31"/>
      <c r="B174"/>
      <c r="C174"/>
      <c r="D174" s="16"/>
      <c r="E174" s="16"/>
      <c r="F174" s="16"/>
      <c r="G174"/>
      <c r="H174" s="31"/>
      <c r="I174" s="31"/>
      <c r="J174" s="31"/>
      <c r="K174" s="31"/>
      <c r="L174" s="31"/>
      <c r="M174" s="31"/>
      <c r="N174" s="31"/>
      <c r="O174" s="86"/>
      <c r="P174" s="16"/>
      <c r="Q174" s="16"/>
      <c r="R174" s="175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6"/>
      <c r="IJ174" s="16"/>
      <c r="IK174" s="16"/>
      <c r="IL174" s="16"/>
      <c r="IM174" s="16"/>
      <c r="IN174" s="16"/>
      <c r="IO174" s="16"/>
      <c r="IP174" s="16"/>
      <c r="IQ174" s="16"/>
      <c r="IR174" s="16"/>
      <c r="IS174" s="16"/>
      <c r="IT174" s="16"/>
      <c r="IU174" s="16"/>
      <c r="IV174" s="16"/>
    </row>
    <row r="175" spans="1:256" s="135" customFormat="1" ht="25.5">
      <c r="A175" s="7" t="s">
        <v>11</v>
      </c>
      <c r="B175" s="7" t="s">
        <v>12</v>
      </c>
      <c r="C175" s="5" t="s">
        <v>13</v>
      </c>
      <c r="D175" s="54" t="s">
        <v>126</v>
      </c>
      <c r="E175" s="61" t="s">
        <v>127</v>
      </c>
      <c r="F175" s="5" t="s">
        <v>2</v>
      </c>
      <c r="G175" s="53" t="s">
        <v>128</v>
      </c>
      <c r="H175" s="31"/>
      <c r="I175" s="31"/>
      <c r="J175" s="31"/>
      <c r="K175" s="31"/>
      <c r="L175" s="31"/>
      <c r="M175" s="31"/>
      <c r="N175" s="31"/>
      <c r="O175" s="86"/>
      <c r="P175" s="16"/>
      <c r="Q175" s="16"/>
      <c r="R175" s="175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  <c r="IO175" s="16"/>
      <c r="IP175" s="16"/>
      <c r="IQ175" s="16"/>
      <c r="IR175" s="16"/>
      <c r="IS175" s="16"/>
      <c r="IT175" s="16"/>
      <c r="IU175" s="16"/>
      <c r="IV175" s="16"/>
    </row>
    <row r="176" spans="1:256" s="135" customFormat="1" ht="12.75">
      <c r="A176" s="46">
        <v>50</v>
      </c>
      <c r="B176" s="46">
        <v>3522</v>
      </c>
      <c r="C176" s="24" t="s">
        <v>139</v>
      </c>
      <c r="D176" s="254">
        <v>145055</v>
      </c>
      <c r="E176" s="285">
        <v>162104</v>
      </c>
      <c r="F176" s="285">
        <v>10932</v>
      </c>
      <c r="G176" s="38">
        <f aca="true" t="shared" si="5" ref="G176:G183">F176/E176*100</f>
        <v>6.743818783003504</v>
      </c>
      <c r="H176" s="31"/>
      <c r="I176" s="31"/>
      <c r="J176" s="31"/>
      <c r="K176" s="31"/>
      <c r="L176" s="31"/>
      <c r="M176" s="31"/>
      <c r="N176" s="31"/>
      <c r="O176" s="86"/>
      <c r="P176" s="16"/>
      <c r="Q176" s="16"/>
      <c r="R176" s="225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  <c r="FZ176" s="16"/>
      <c r="GA176" s="16"/>
      <c r="GB176" s="16"/>
      <c r="GC176" s="16"/>
      <c r="GD176" s="16"/>
      <c r="GE176" s="16"/>
      <c r="GF176" s="16"/>
      <c r="GG176" s="16"/>
      <c r="GH176" s="16"/>
      <c r="GI176" s="16"/>
      <c r="GJ176" s="16"/>
      <c r="GK176" s="16"/>
      <c r="GL176" s="16"/>
      <c r="GM176" s="16"/>
      <c r="GN176" s="16"/>
      <c r="GO176" s="16"/>
      <c r="GP176" s="16"/>
      <c r="GQ176" s="16"/>
      <c r="GR176" s="16"/>
      <c r="GS176" s="16"/>
      <c r="GT176" s="16"/>
      <c r="GU176" s="16"/>
      <c r="GV176" s="16"/>
      <c r="GW176" s="16"/>
      <c r="GX176" s="16"/>
      <c r="GY176" s="16"/>
      <c r="GZ176" s="16"/>
      <c r="HA176" s="16"/>
      <c r="HB176" s="16"/>
      <c r="HC176" s="16"/>
      <c r="HD176" s="16"/>
      <c r="HE176" s="16"/>
      <c r="HF176" s="16"/>
      <c r="HG176" s="16"/>
      <c r="HH176" s="16"/>
      <c r="HI176" s="16"/>
      <c r="HJ176" s="16"/>
      <c r="HK176" s="16"/>
      <c r="HL176" s="16"/>
      <c r="HM176" s="16"/>
      <c r="HN176" s="16"/>
      <c r="HO176" s="16"/>
      <c r="HP176" s="16"/>
      <c r="HQ176" s="16"/>
      <c r="HR176" s="16"/>
      <c r="HS176" s="16"/>
      <c r="HT176" s="16"/>
      <c r="HU176" s="16"/>
      <c r="HV176" s="16"/>
      <c r="HW176" s="16"/>
      <c r="HX176" s="16"/>
      <c r="HY176" s="16"/>
      <c r="HZ176" s="16"/>
      <c r="IA176" s="16"/>
      <c r="IB176" s="16"/>
      <c r="IC176" s="16"/>
      <c r="ID176" s="16"/>
      <c r="IE176" s="16"/>
      <c r="IF176" s="16"/>
      <c r="IG176" s="16"/>
      <c r="IH176" s="16"/>
      <c r="II176" s="16"/>
      <c r="IJ176" s="16"/>
      <c r="IK176" s="16"/>
      <c r="IL176" s="16"/>
      <c r="IM176" s="16"/>
      <c r="IN176" s="16"/>
      <c r="IO176" s="16"/>
      <c r="IP176" s="16"/>
      <c r="IQ176" s="16"/>
      <c r="IR176" s="16"/>
      <c r="IS176" s="16"/>
      <c r="IT176" s="16"/>
      <c r="IU176" s="16"/>
      <c r="IV176" s="16"/>
    </row>
    <row r="177" spans="1:15" ht="12.75" customHeight="1">
      <c r="A177" s="46">
        <v>50</v>
      </c>
      <c r="B177" s="46">
        <v>3529</v>
      </c>
      <c r="C177" s="24" t="s">
        <v>140</v>
      </c>
      <c r="D177" s="254">
        <v>20470</v>
      </c>
      <c r="E177" s="285">
        <v>23870</v>
      </c>
      <c r="F177" s="285">
        <v>3410</v>
      </c>
      <c r="G177" s="38">
        <f t="shared" si="5"/>
        <v>14.285714285714285</v>
      </c>
      <c r="H177" s="31"/>
      <c r="I177" s="31"/>
      <c r="J177" s="31"/>
      <c r="K177" s="31"/>
      <c r="L177" s="31"/>
      <c r="M177" s="31"/>
      <c r="N177" s="31"/>
      <c r="O177" s="86"/>
    </row>
    <row r="178" spans="1:15" ht="12.75" customHeight="1">
      <c r="A178" s="46">
        <v>50</v>
      </c>
      <c r="B178" s="46">
        <v>3533</v>
      </c>
      <c r="C178" s="24" t="s">
        <v>141</v>
      </c>
      <c r="D178" s="254">
        <v>99000</v>
      </c>
      <c r="E178" s="28">
        <v>99000</v>
      </c>
      <c r="F178" s="285">
        <v>16500</v>
      </c>
      <c r="G178" s="38">
        <f t="shared" si="5"/>
        <v>16.666666666666664</v>
      </c>
      <c r="H178" s="31"/>
      <c r="I178" s="31"/>
      <c r="J178" s="31"/>
      <c r="K178" s="31"/>
      <c r="L178" s="31"/>
      <c r="M178" s="31"/>
      <c r="N178" s="31"/>
      <c r="O178" s="86"/>
    </row>
    <row r="179" spans="1:15" ht="12.75" customHeight="1">
      <c r="A179" s="169" t="s">
        <v>45</v>
      </c>
      <c r="B179" s="164">
        <v>3539</v>
      </c>
      <c r="C179" s="165" t="s">
        <v>48</v>
      </c>
      <c r="D179" s="255">
        <v>2500</v>
      </c>
      <c r="E179" s="202">
        <v>2500</v>
      </c>
      <c r="F179" s="444">
        <v>427</v>
      </c>
      <c r="G179" s="206">
        <f t="shared" si="5"/>
        <v>17.080000000000002</v>
      </c>
      <c r="H179" s="31"/>
      <c r="I179" s="31"/>
      <c r="J179" s="31"/>
      <c r="K179" s="31"/>
      <c r="L179" s="31"/>
      <c r="M179" s="31"/>
      <c r="N179" s="31"/>
      <c r="O179" s="86"/>
    </row>
    <row r="180" spans="1:15" ht="12.75" customHeight="1">
      <c r="A180" s="169" t="s">
        <v>45</v>
      </c>
      <c r="B180" s="164">
        <v>3549</v>
      </c>
      <c r="C180" s="165" t="s">
        <v>279</v>
      </c>
      <c r="D180" s="255">
        <v>1300</v>
      </c>
      <c r="E180" s="202">
        <v>1300</v>
      </c>
      <c r="F180" s="444">
        <v>604</v>
      </c>
      <c r="G180" s="206">
        <f t="shared" si="5"/>
        <v>46.46153846153846</v>
      </c>
      <c r="H180" s="31"/>
      <c r="I180" s="31"/>
      <c r="J180" s="31"/>
      <c r="K180" s="31"/>
      <c r="L180" s="31"/>
      <c r="M180" s="31"/>
      <c r="N180" s="31"/>
      <c r="O180" s="86"/>
    </row>
    <row r="181" spans="1:17" ht="12.75" customHeight="1">
      <c r="A181" s="149" t="s">
        <v>45</v>
      </c>
      <c r="B181" s="150">
        <v>3569</v>
      </c>
      <c r="C181" s="153" t="s">
        <v>46</v>
      </c>
      <c r="D181" s="256">
        <v>100</v>
      </c>
      <c r="E181" s="191">
        <v>100</v>
      </c>
      <c r="F181" s="364">
        <v>2</v>
      </c>
      <c r="G181" s="38">
        <f t="shared" si="5"/>
        <v>2</v>
      </c>
      <c r="O181" s="86"/>
      <c r="Q181" s="175"/>
    </row>
    <row r="182" spans="1:17" ht="12.75" customHeight="1">
      <c r="A182" s="149" t="s">
        <v>45</v>
      </c>
      <c r="B182" s="150">
        <v>3592</v>
      </c>
      <c r="C182" s="153" t="s">
        <v>585</v>
      </c>
      <c r="D182" s="256">
        <v>500</v>
      </c>
      <c r="E182" s="191">
        <v>500</v>
      </c>
      <c r="F182" s="364">
        <v>0</v>
      </c>
      <c r="G182" s="38">
        <f t="shared" si="5"/>
        <v>0</v>
      </c>
      <c r="O182" s="86"/>
      <c r="Q182" s="175"/>
    </row>
    <row r="183" spans="1:16" ht="12.75" customHeight="1">
      <c r="A183" s="149" t="s">
        <v>45</v>
      </c>
      <c r="B183" s="150">
        <v>3599</v>
      </c>
      <c r="C183" s="153" t="s">
        <v>47</v>
      </c>
      <c r="D183" s="256">
        <v>2060</v>
      </c>
      <c r="E183" s="191">
        <v>2060</v>
      </c>
      <c r="F183" s="364">
        <v>87</v>
      </c>
      <c r="G183" s="38">
        <f t="shared" si="5"/>
        <v>4.223300970873786</v>
      </c>
      <c r="O183" s="86"/>
      <c r="P183" s="175"/>
    </row>
    <row r="184" spans="1:18" ht="12.75" customHeight="1">
      <c r="A184" s="149" t="s">
        <v>45</v>
      </c>
      <c r="B184" s="150">
        <v>3513</v>
      </c>
      <c r="C184" s="153" t="s">
        <v>280</v>
      </c>
      <c r="D184" s="256">
        <v>32728</v>
      </c>
      <c r="E184" s="191">
        <v>32728</v>
      </c>
      <c r="F184" s="364">
        <v>2205</v>
      </c>
      <c r="G184" s="38">
        <f>F184/E184*100</f>
        <v>6.737350281104865</v>
      </c>
      <c r="R184" s="175"/>
    </row>
    <row r="185" spans="1:7" ht="12.75">
      <c r="A185" s="149" t="s">
        <v>45</v>
      </c>
      <c r="B185" s="150">
        <v>3721</v>
      </c>
      <c r="C185" s="153" t="s">
        <v>281</v>
      </c>
      <c r="D185" s="256">
        <v>400</v>
      </c>
      <c r="E185" s="191">
        <v>400</v>
      </c>
      <c r="F185" s="364">
        <v>0</v>
      </c>
      <c r="G185" s="38">
        <f>F185/E185*100</f>
        <v>0</v>
      </c>
    </row>
    <row r="186" spans="1:256" s="135" customFormat="1" ht="12.75">
      <c r="A186" s="234"/>
      <c r="B186" s="251"/>
      <c r="C186" s="250" t="s">
        <v>317</v>
      </c>
      <c r="D186" s="235">
        <f>SUM(D176:D185)</f>
        <v>304113</v>
      </c>
      <c r="E186" s="236">
        <f>SUM(E176:E185)</f>
        <v>324562</v>
      </c>
      <c r="F186" s="270">
        <f>SUM(F176:F185)</f>
        <v>34167</v>
      </c>
      <c r="G186" s="126">
        <f>F186/E186*100</f>
        <v>10.527110382607946</v>
      </c>
      <c r="H186" s="141" t="s">
        <v>68</v>
      </c>
      <c r="I186" s="31"/>
      <c r="J186" s="31"/>
      <c r="K186" s="31"/>
      <c r="L186" s="31"/>
      <c r="M186" s="31"/>
      <c r="N186" s="31"/>
      <c r="O186" s="86" t="s">
        <v>255</v>
      </c>
      <c r="P186" s="8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  <c r="HS186" s="16"/>
      <c r="HT186" s="16"/>
      <c r="HU186" s="16"/>
      <c r="HV186" s="16"/>
      <c r="HW186" s="16"/>
      <c r="HX186" s="16"/>
      <c r="HY186" s="16"/>
      <c r="HZ186" s="16"/>
      <c r="IA186" s="16"/>
      <c r="IB186" s="16"/>
      <c r="IC186" s="16"/>
      <c r="ID186" s="16"/>
      <c r="IE186" s="16"/>
      <c r="IF186" s="16"/>
      <c r="IG186" s="16"/>
      <c r="IH186" s="16"/>
      <c r="II186" s="16"/>
      <c r="IJ186" s="16"/>
      <c r="IK186" s="16"/>
      <c r="IL186" s="16"/>
      <c r="IM186" s="16"/>
      <c r="IN186" s="16"/>
      <c r="IO186" s="16"/>
      <c r="IP186" s="16"/>
      <c r="IQ186" s="16"/>
      <c r="IR186" s="16"/>
      <c r="IS186" s="16"/>
      <c r="IT186" s="16"/>
      <c r="IU186" s="16"/>
      <c r="IV186" s="16"/>
    </row>
    <row r="187" spans="1:256" s="135" customFormat="1" ht="12.75">
      <c r="A187" s="17"/>
      <c r="B187" s="71"/>
      <c r="C187" s="238"/>
      <c r="D187" s="239"/>
      <c r="E187" s="240"/>
      <c r="F187" s="241"/>
      <c r="G187" s="242"/>
      <c r="H187" s="141"/>
      <c r="I187" s="31"/>
      <c r="J187" s="31"/>
      <c r="K187" s="31"/>
      <c r="L187" s="31"/>
      <c r="M187" s="31"/>
      <c r="N187" s="31"/>
      <c r="O187" s="86"/>
      <c r="P187" s="8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  <c r="HS187" s="16"/>
      <c r="HT187" s="16"/>
      <c r="HU187" s="16"/>
      <c r="HV187" s="16"/>
      <c r="HW187" s="16"/>
      <c r="HX187" s="16"/>
      <c r="HY187" s="16"/>
      <c r="HZ187" s="16"/>
      <c r="IA187" s="16"/>
      <c r="IB187" s="16"/>
      <c r="IC187" s="16"/>
      <c r="ID187" s="16"/>
      <c r="IE187" s="16"/>
      <c r="IF187" s="16"/>
      <c r="IG187" s="16"/>
      <c r="IH187" s="16"/>
      <c r="II187" s="16"/>
      <c r="IJ187" s="16"/>
      <c r="IK187" s="16"/>
      <c r="IL187" s="16"/>
      <c r="IM187" s="16"/>
      <c r="IN187" s="16"/>
      <c r="IO187" s="16"/>
      <c r="IP187" s="16"/>
      <c r="IQ187" s="16"/>
      <c r="IR187" s="16"/>
      <c r="IS187" s="16"/>
      <c r="IT187" s="16"/>
      <c r="IU187" s="16"/>
      <c r="IV187" s="16"/>
    </row>
    <row r="188" spans="1:5" ht="12.75">
      <c r="A188" s="500" t="s">
        <v>38</v>
      </c>
      <c r="B188" s="500"/>
      <c r="C188" s="500"/>
      <c r="D188" s="58"/>
      <c r="E188" s="19"/>
    </row>
    <row r="189" spans="1:256" s="31" customFormat="1" ht="12.75">
      <c r="A189" s="21"/>
      <c r="B189" s="21"/>
      <c r="C189" s="21"/>
      <c r="D189" s="58"/>
      <c r="E189" s="19"/>
      <c r="F189" s="16"/>
      <c r="G189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  <c r="HS189" s="16"/>
      <c r="HT189" s="16"/>
      <c r="HU189" s="16"/>
      <c r="HV189" s="16"/>
      <c r="HW189" s="16"/>
      <c r="HX189" s="16"/>
      <c r="HY189" s="16"/>
      <c r="HZ189" s="16"/>
      <c r="IA189" s="16"/>
      <c r="IB189" s="16"/>
      <c r="IC189" s="16"/>
      <c r="ID189" s="16"/>
      <c r="IE189" s="16"/>
      <c r="IF189" s="16"/>
      <c r="IG189" s="16"/>
      <c r="IH189" s="16"/>
      <c r="II189" s="16"/>
      <c r="IJ189" s="16"/>
      <c r="IK189" s="16"/>
      <c r="IL189" s="16"/>
      <c r="IM189" s="16"/>
      <c r="IN189" s="16"/>
      <c r="IO189" s="16"/>
      <c r="IP189" s="16"/>
      <c r="IQ189" s="16"/>
      <c r="IR189" s="16"/>
      <c r="IS189" s="16"/>
      <c r="IT189" s="16"/>
      <c r="IU189" s="16"/>
      <c r="IV189" s="16"/>
    </row>
    <row r="190" spans="1:7" ht="25.5">
      <c r="A190" s="7" t="s">
        <v>11</v>
      </c>
      <c r="B190" s="7" t="s">
        <v>12</v>
      </c>
      <c r="C190" s="5" t="s">
        <v>13</v>
      </c>
      <c r="D190" s="54" t="s">
        <v>126</v>
      </c>
      <c r="E190" s="61" t="s">
        <v>127</v>
      </c>
      <c r="F190" s="5" t="s">
        <v>2</v>
      </c>
      <c r="G190" s="53" t="s">
        <v>128</v>
      </c>
    </row>
    <row r="191" spans="1:7" ht="12.75">
      <c r="A191" s="288">
        <v>50</v>
      </c>
      <c r="B191" s="288">
        <v>3533</v>
      </c>
      <c r="C191" s="36" t="s">
        <v>141</v>
      </c>
      <c r="D191" s="287">
        <v>0</v>
      </c>
      <c r="E191" s="457">
        <v>350</v>
      </c>
      <c r="F191" s="313">
        <v>0</v>
      </c>
      <c r="G191" s="38">
        <f>F191/E191*100</f>
        <v>0</v>
      </c>
    </row>
    <row r="192" spans="1:7" ht="12.75">
      <c r="A192" s="288">
        <v>50</v>
      </c>
      <c r="B192" s="288">
        <v>3529</v>
      </c>
      <c r="C192" s="36" t="s">
        <v>140</v>
      </c>
      <c r="D192" s="287">
        <v>0</v>
      </c>
      <c r="E192" s="457">
        <v>400</v>
      </c>
      <c r="F192" s="313">
        <v>0</v>
      </c>
      <c r="G192" s="38">
        <f>F192/E192*100</f>
        <v>0</v>
      </c>
    </row>
    <row r="193" spans="1:14" s="175" customFormat="1" ht="12.75">
      <c r="A193" s="149" t="s">
        <v>45</v>
      </c>
      <c r="B193" s="150">
        <v>3522</v>
      </c>
      <c r="C193" s="153" t="s">
        <v>139</v>
      </c>
      <c r="D193" s="256">
        <v>112435</v>
      </c>
      <c r="E193" s="438">
        <v>102379</v>
      </c>
      <c r="F193" s="364">
        <v>0</v>
      </c>
      <c r="G193" s="38">
        <f>F193/E193*100</f>
        <v>0</v>
      </c>
      <c r="H193" s="136"/>
      <c r="I193" s="136"/>
      <c r="J193" s="136"/>
      <c r="K193" s="136"/>
      <c r="L193" s="136"/>
      <c r="M193" s="136"/>
      <c r="N193" s="136"/>
    </row>
    <row r="194" spans="1:256" s="31" customFormat="1" ht="12.75">
      <c r="A194" s="234"/>
      <c r="B194" s="251"/>
      <c r="C194" s="250" t="s">
        <v>318</v>
      </c>
      <c r="D194" s="235">
        <f>SUM(D193:D193)</f>
        <v>112435</v>
      </c>
      <c r="E194" s="236">
        <f>SUM(E191:E193)</f>
        <v>103129</v>
      </c>
      <c r="F194" s="270">
        <f>SUM(F193:F193)</f>
        <v>0</v>
      </c>
      <c r="G194" s="38">
        <f>F194/E194*100</f>
        <v>0</v>
      </c>
      <c r="O194" s="8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  <c r="HS194" s="16"/>
      <c r="HT194" s="16"/>
      <c r="HU194" s="16"/>
      <c r="HV194" s="16"/>
      <c r="HW194" s="16"/>
      <c r="HX194" s="16"/>
      <c r="HY194" s="16"/>
      <c r="HZ194" s="16"/>
      <c r="IA194" s="16"/>
      <c r="IB194" s="16"/>
      <c r="IC194" s="16"/>
      <c r="ID194" s="16"/>
      <c r="IE194" s="16"/>
      <c r="IF194" s="16"/>
      <c r="IG194" s="16"/>
      <c r="IH194" s="16"/>
      <c r="II194" s="16"/>
      <c r="IJ194" s="16"/>
      <c r="IK194" s="16"/>
      <c r="IL194" s="16"/>
      <c r="IM194" s="16"/>
      <c r="IN194" s="16"/>
      <c r="IO194" s="16"/>
      <c r="IP194" s="16"/>
      <c r="IQ194" s="16"/>
      <c r="IR194" s="16"/>
      <c r="IS194" s="16"/>
      <c r="IT194" s="16"/>
      <c r="IU194" s="16"/>
      <c r="IV194" s="16"/>
    </row>
    <row r="195" spans="1:256" s="31" customFormat="1" ht="12.75">
      <c r="A195" s="17"/>
      <c r="B195" s="71"/>
      <c r="C195" s="238"/>
      <c r="D195" s="239"/>
      <c r="E195" s="240"/>
      <c r="F195" s="241"/>
      <c r="G195" s="33"/>
      <c r="H195" s="141"/>
      <c r="O195" s="86"/>
      <c r="P195" s="86"/>
      <c r="Q195" s="86"/>
      <c r="R195" s="86"/>
      <c r="S195" s="86" t="s">
        <v>164</v>
      </c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  <c r="DI195" s="86"/>
      <c r="DJ195" s="86"/>
      <c r="DK195" s="86"/>
      <c r="DL195" s="86"/>
      <c r="DM195" s="86"/>
      <c r="DN195" s="86"/>
      <c r="DO195" s="86"/>
      <c r="DP195" s="86"/>
      <c r="DQ195" s="86"/>
      <c r="DR195" s="86"/>
      <c r="DS195" s="86"/>
      <c r="DT195" s="86"/>
      <c r="DU195" s="86"/>
      <c r="DV195" s="86"/>
      <c r="DW195" s="86"/>
      <c r="DX195" s="86"/>
      <c r="DY195" s="86"/>
      <c r="DZ195" s="86"/>
      <c r="EA195" s="86"/>
      <c r="EB195" s="86"/>
      <c r="EC195" s="86"/>
      <c r="ED195" s="86"/>
      <c r="EE195" s="86"/>
      <c r="EF195" s="86"/>
      <c r="EG195" s="86"/>
      <c r="EH195" s="86"/>
      <c r="EI195" s="86"/>
      <c r="EJ195" s="86"/>
      <c r="EK195" s="86"/>
      <c r="EL195" s="86"/>
      <c r="EM195" s="86"/>
      <c r="EN195" s="86"/>
      <c r="EO195" s="86"/>
      <c r="EP195" s="86"/>
      <c r="EQ195" s="86"/>
      <c r="ER195" s="86"/>
      <c r="ES195" s="86"/>
      <c r="ET195" s="86"/>
      <c r="EU195" s="86"/>
      <c r="EV195" s="86"/>
      <c r="EW195" s="86"/>
      <c r="EX195" s="86"/>
      <c r="EY195" s="86"/>
      <c r="EZ195" s="86"/>
      <c r="FA195" s="86"/>
      <c r="FB195" s="86"/>
      <c r="FC195" s="86"/>
      <c r="FD195" s="86"/>
      <c r="FE195" s="86"/>
      <c r="FF195" s="86"/>
      <c r="FG195" s="86"/>
      <c r="FH195" s="86"/>
      <c r="FI195" s="86"/>
      <c r="FJ195" s="86"/>
      <c r="FK195" s="86"/>
      <c r="FL195" s="86"/>
      <c r="FM195" s="86"/>
      <c r="FN195" s="86"/>
      <c r="FO195" s="86"/>
      <c r="FP195" s="86"/>
      <c r="FQ195" s="86"/>
      <c r="FR195" s="86"/>
      <c r="FS195" s="86"/>
      <c r="FT195" s="86"/>
      <c r="FU195" s="86"/>
      <c r="FV195" s="86"/>
      <c r="FW195" s="86"/>
      <c r="FX195" s="86"/>
      <c r="FY195" s="86"/>
      <c r="FZ195" s="86"/>
      <c r="GA195" s="86"/>
      <c r="GB195" s="86"/>
      <c r="GC195" s="86"/>
      <c r="GD195" s="86"/>
      <c r="GE195" s="86"/>
      <c r="GF195" s="86"/>
      <c r="GG195" s="86"/>
      <c r="GH195" s="86"/>
      <c r="GI195" s="86"/>
      <c r="GJ195" s="86"/>
      <c r="GK195" s="86"/>
      <c r="GL195" s="86"/>
      <c r="GM195" s="86"/>
      <c r="GN195" s="86"/>
      <c r="GO195" s="86"/>
      <c r="GP195" s="86"/>
      <c r="GQ195" s="86"/>
      <c r="GR195" s="86"/>
      <c r="GS195" s="86"/>
      <c r="GT195" s="86"/>
      <c r="GU195" s="86"/>
      <c r="GV195" s="86"/>
      <c r="GW195" s="86"/>
      <c r="GX195" s="86"/>
      <c r="GY195" s="86"/>
      <c r="GZ195" s="86"/>
      <c r="HA195" s="86"/>
      <c r="HB195" s="86"/>
      <c r="HC195" s="86"/>
      <c r="HD195" s="86"/>
      <c r="HE195" s="86"/>
      <c r="HF195" s="86"/>
      <c r="HG195" s="86"/>
      <c r="HH195" s="86"/>
      <c r="HI195" s="86"/>
      <c r="HJ195" s="86"/>
      <c r="HK195" s="86"/>
      <c r="HL195" s="86"/>
      <c r="HM195" s="86"/>
      <c r="HN195" s="86"/>
      <c r="HO195" s="86"/>
      <c r="HP195" s="86"/>
      <c r="HQ195" s="86"/>
      <c r="HR195" s="86"/>
      <c r="HS195" s="86"/>
      <c r="HT195" s="86"/>
      <c r="HU195" s="86"/>
      <c r="HV195" s="86"/>
      <c r="HW195" s="86"/>
      <c r="HX195" s="86"/>
      <c r="HY195" s="86"/>
      <c r="HZ195" s="86"/>
      <c r="IA195" s="86"/>
      <c r="IB195" s="86"/>
      <c r="IC195" s="86"/>
      <c r="ID195" s="86"/>
      <c r="IE195" s="86"/>
      <c r="IF195" s="86"/>
      <c r="IG195" s="86"/>
      <c r="IH195" s="86"/>
      <c r="II195" s="86"/>
      <c r="IJ195" s="86"/>
      <c r="IK195" s="86"/>
      <c r="IL195" s="86"/>
      <c r="IM195" s="86"/>
      <c r="IN195" s="86"/>
      <c r="IO195" s="86"/>
      <c r="IP195" s="86"/>
      <c r="IQ195" s="86"/>
      <c r="IR195" s="86"/>
      <c r="IS195" s="86"/>
      <c r="IT195" s="86"/>
      <c r="IU195" s="86"/>
      <c r="IV195" s="86"/>
    </row>
    <row r="196" spans="1:256" s="135" customFormat="1" ht="12.75">
      <c r="A196" s="243"/>
      <c r="B196" s="253"/>
      <c r="C196" s="252" t="s">
        <v>319</v>
      </c>
      <c r="D196" s="244">
        <f>D194+D186</f>
        <v>416548</v>
      </c>
      <c r="E196" s="245">
        <f>E194+E186</f>
        <v>427691</v>
      </c>
      <c r="F196" s="246">
        <f>F194+F186</f>
        <v>34167</v>
      </c>
      <c r="G196" s="11">
        <f>F196/E196*100</f>
        <v>7.988711476276096</v>
      </c>
      <c r="H196" s="141"/>
      <c r="I196" s="31"/>
      <c r="J196" s="31"/>
      <c r="K196" s="31"/>
      <c r="L196" s="31"/>
      <c r="M196" s="31"/>
      <c r="N196" s="31"/>
      <c r="O196" s="86"/>
      <c r="P196" s="8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  <c r="HS196" s="16"/>
      <c r="HT196" s="16"/>
      <c r="HU196" s="16"/>
      <c r="HV196" s="16"/>
      <c r="HW196" s="16"/>
      <c r="HX196" s="16"/>
      <c r="HY196" s="16"/>
      <c r="HZ196" s="16"/>
      <c r="IA196" s="16"/>
      <c r="IB196" s="16"/>
      <c r="IC196" s="16"/>
      <c r="ID196" s="16"/>
      <c r="IE196" s="16"/>
      <c r="IF196" s="16"/>
      <c r="IG196" s="16"/>
      <c r="IH196" s="16"/>
      <c r="II196" s="16"/>
      <c r="IJ196" s="16"/>
      <c r="IK196" s="16"/>
      <c r="IL196" s="16"/>
      <c r="IM196" s="16"/>
      <c r="IN196" s="16"/>
      <c r="IO196" s="16"/>
      <c r="IP196" s="16"/>
      <c r="IQ196" s="16"/>
      <c r="IR196" s="16"/>
      <c r="IS196" s="16"/>
      <c r="IT196" s="16"/>
      <c r="IU196" s="16"/>
      <c r="IV196" s="16"/>
    </row>
    <row r="197" spans="5:6" ht="12.75">
      <c r="E197" s="175"/>
      <c r="F197" s="86"/>
    </row>
    <row r="198" spans="1:256" s="31" customFormat="1" ht="15.75">
      <c r="A198" s="76" t="s">
        <v>49</v>
      </c>
      <c r="D198" s="86"/>
      <c r="E198" s="86"/>
      <c r="F198" s="86"/>
      <c r="O198" s="8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  <c r="HS198" s="16"/>
      <c r="HT198" s="16"/>
      <c r="HU198" s="16"/>
      <c r="HV198" s="16"/>
      <c r="HW198" s="16"/>
      <c r="HX198" s="16"/>
      <c r="HY198" s="16"/>
      <c r="HZ198" s="16"/>
      <c r="IA198" s="16"/>
      <c r="IB198" s="16"/>
      <c r="IC198" s="16"/>
      <c r="ID198" s="16"/>
      <c r="IE198" s="16"/>
      <c r="IF198" s="16"/>
      <c r="IG198" s="16"/>
      <c r="IH198" s="16"/>
      <c r="II198" s="16"/>
      <c r="IJ198" s="16"/>
      <c r="IK198" s="16"/>
      <c r="IL198" s="16"/>
      <c r="IM198" s="16"/>
      <c r="IN198" s="16"/>
      <c r="IO198" s="16"/>
      <c r="IP198" s="16"/>
      <c r="IQ198" s="16"/>
      <c r="IR198" s="16"/>
      <c r="IS198" s="16"/>
      <c r="IT198" s="16"/>
      <c r="IU198" s="16"/>
      <c r="IV198" s="16"/>
    </row>
    <row r="199" spans="2:256" s="31" customFormat="1" ht="12.75">
      <c r="B199"/>
      <c r="C199"/>
      <c r="D199" s="16"/>
      <c r="E199" s="16"/>
      <c r="F199" s="86"/>
      <c r="G199"/>
      <c r="O199" s="8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spans="1:256" s="31" customFormat="1" ht="12.75">
      <c r="A200" s="67" t="s">
        <v>37</v>
      </c>
      <c r="B200"/>
      <c r="C200"/>
      <c r="D200" s="16"/>
      <c r="E200" s="16"/>
      <c r="F200" s="86"/>
      <c r="G200"/>
      <c r="O200" s="8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  <c r="HS200" s="16"/>
      <c r="HT200" s="16"/>
      <c r="HU200" s="16"/>
      <c r="HV200" s="16"/>
      <c r="HW200" s="16"/>
      <c r="HX200" s="16"/>
      <c r="HY200" s="16"/>
      <c r="HZ200" s="16"/>
      <c r="IA200" s="16"/>
      <c r="IB200" s="16"/>
      <c r="IC200" s="16"/>
      <c r="ID200" s="16"/>
      <c r="IE200" s="16"/>
      <c r="IF200" s="16"/>
      <c r="IG200" s="16"/>
      <c r="IH200" s="16"/>
      <c r="II200" s="16"/>
      <c r="IJ200" s="16"/>
      <c r="IK200" s="16"/>
      <c r="IL200" s="16"/>
      <c r="IM200" s="16"/>
      <c r="IN200" s="16"/>
      <c r="IO200" s="16"/>
      <c r="IP200" s="16"/>
      <c r="IQ200" s="16"/>
      <c r="IR200" s="16"/>
      <c r="IS200" s="16"/>
      <c r="IT200" s="16"/>
      <c r="IU200" s="16"/>
      <c r="IV200" s="16"/>
    </row>
    <row r="201" spans="2:256" s="31" customFormat="1" ht="12.75">
      <c r="B201"/>
      <c r="C201"/>
      <c r="D201" s="16"/>
      <c r="E201" s="16"/>
      <c r="F201" s="86"/>
      <c r="G201"/>
      <c r="O201" s="8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  <c r="HS201" s="16"/>
      <c r="HT201" s="16"/>
      <c r="HU201" s="16"/>
      <c r="HV201" s="16"/>
      <c r="HW201" s="16"/>
      <c r="HX201" s="16"/>
      <c r="HY201" s="16"/>
      <c r="HZ201" s="16"/>
      <c r="IA201" s="16"/>
      <c r="IB201" s="16"/>
      <c r="IC201" s="16"/>
      <c r="ID201" s="16"/>
      <c r="IE201" s="16"/>
      <c r="IF201" s="16"/>
      <c r="IG201" s="16"/>
      <c r="IH201" s="16"/>
      <c r="II201" s="16"/>
      <c r="IJ201" s="16"/>
      <c r="IK201" s="16"/>
      <c r="IL201" s="16"/>
      <c r="IM201" s="16"/>
      <c r="IN201" s="16"/>
      <c r="IO201" s="16"/>
      <c r="IP201" s="16"/>
      <c r="IQ201" s="16"/>
      <c r="IR201" s="16"/>
      <c r="IS201" s="16"/>
      <c r="IT201" s="16"/>
      <c r="IU201" s="16"/>
      <c r="IV201" s="16"/>
    </row>
    <row r="202" spans="1:256" s="31" customFormat="1" ht="25.5">
      <c r="A202" s="7" t="s">
        <v>11</v>
      </c>
      <c r="B202" s="7" t="s">
        <v>12</v>
      </c>
      <c r="C202" s="5" t="s">
        <v>13</v>
      </c>
      <c r="D202" s="54" t="s">
        <v>126</v>
      </c>
      <c r="E202" s="61" t="s">
        <v>127</v>
      </c>
      <c r="F202" s="5" t="s">
        <v>2</v>
      </c>
      <c r="G202" s="53" t="s">
        <v>128</v>
      </c>
      <c r="O202" s="8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  <c r="HS202" s="16"/>
      <c r="HT202" s="16"/>
      <c r="HU202" s="16"/>
      <c r="HV202" s="16"/>
      <c r="HW202" s="16"/>
      <c r="HX202" s="16"/>
      <c r="HY202" s="16"/>
      <c r="HZ202" s="16"/>
      <c r="IA202" s="16"/>
      <c r="IB202" s="16"/>
      <c r="IC202" s="16"/>
      <c r="ID202" s="16"/>
      <c r="IE202" s="16"/>
      <c r="IF202" s="16"/>
      <c r="IG202" s="16"/>
      <c r="IH202" s="16"/>
      <c r="II202" s="16"/>
      <c r="IJ202" s="16"/>
      <c r="IK202" s="16"/>
      <c r="IL202" s="16"/>
      <c r="IM202" s="16"/>
      <c r="IN202" s="16"/>
      <c r="IO202" s="16"/>
      <c r="IP202" s="16"/>
      <c r="IQ202" s="16"/>
      <c r="IR202" s="16"/>
      <c r="IS202" s="16"/>
      <c r="IT202" s="16"/>
      <c r="IU202" s="16"/>
      <c r="IV202" s="16"/>
    </row>
    <row r="203" spans="1:256" s="31" customFormat="1" ht="12.75">
      <c r="A203" s="154">
        <v>60</v>
      </c>
      <c r="B203" s="154">
        <v>3719</v>
      </c>
      <c r="C203" s="155" t="s">
        <v>133</v>
      </c>
      <c r="D203" s="195">
        <v>30</v>
      </c>
      <c r="E203" s="196">
        <v>30</v>
      </c>
      <c r="F203" s="313">
        <v>0</v>
      </c>
      <c r="G203" s="423">
        <f aca="true" t="shared" si="6" ref="G203:G208">F203/E203*100</f>
        <v>0</v>
      </c>
      <c r="O203" s="8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  <c r="HS203" s="16"/>
      <c r="HT203" s="16"/>
      <c r="HU203" s="16"/>
      <c r="HV203" s="16"/>
      <c r="HW203" s="16"/>
      <c r="HX203" s="16"/>
      <c r="HY203" s="16"/>
      <c r="HZ203" s="16"/>
      <c r="IA203" s="16"/>
      <c r="IB203" s="16"/>
      <c r="IC203" s="16"/>
      <c r="ID203" s="16"/>
      <c r="IE203" s="16"/>
      <c r="IF203" s="16"/>
      <c r="IG203" s="16"/>
      <c r="IH203" s="16"/>
      <c r="II203" s="16"/>
      <c r="IJ203" s="16"/>
      <c r="IK203" s="16"/>
      <c r="IL203" s="16"/>
      <c r="IM203" s="16"/>
      <c r="IN203" s="16"/>
      <c r="IO203" s="16"/>
      <c r="IP203" s="16"/>
      <c r="IQ203" s="16"/>
      <c r="IR203" s="16"/>
      <c r="IS203" s="16"/>
      <c r="IT203" s="16"/>
      <c r="IU203" s="16"/>
      <c r="IV203" s="16"/>
    </row>
    <row r="204" spans="1:256" s="31" customFormat="1" ht="12.75">
      <c r="A204" s="154">
        <v>60</v>
      </c>
      <c r="B204" s="154">
        <v>3727</v>
      </c>
      <c r="C204" s="155" t="s">
        <v>583</v>
      </c>
      <c r="D204" s="195">
        <v>0</v>
      </c>
      <c r="E204" s="457">
        <v>2350</v>
      </c>
      <c r="F204" s="313">
        <v>0</v>
      </c>
      <c r="G204" s="423">
        <f t="shared" si="6"/>
        <v>0</v>
      </c>
      <c r="O204" s="8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  <c r="HS204" s="16"/>
      <c r="HT204" s="16"/>
      <c r="HU204" s="16"/>
      <c r="HV204" s="16"/>
      <c r="HW204" s="16"/>
      <c r="HX204" s="16"/>
      <c r="HY204" s="16"/>
      <c r="HZ204" s="16"/>
      <c r="IA204" s="16"/>
      <c r="IB204" s="16"/>
      <c r="IC204" s="16"/>
      <c r="ID204" s="16"/>
      <c r="IE204" s="16"/>
      <c r="IF204" s="16"/>
      <c r="IG204" s="16"/>
      <c r="IH204" s="16"/>
      <c r="II204" s="16"/>
      <c r="IJ204" s="16"/>
      <c r="IK204" s="16"/>
      <c r="IL204" s="16"/>
      <c r="IM204" s="16"/>
      <c r="IN204" s="16"/>
      <c r="IO204" s="16"/>
      <c r="IP204" s="16"/>
      <c r="IQ204" s="16"/>
      <c r="IR204" s="16"/>
      <c r="IS204" s="16"/>
      <c r="IT204" s="16"/>
      <c r="IU204" s="16"/>
      <c r="IV204" s="16"/>
    </row>
    <row r="205" spans="1:256" s="31" customFormat="1" ht="12.75">
      <c r="A205" s="149" t="s">
        <v>50</v>
      </c>
      <c r="B205" s="150">
        <v>3729</v>
      </c>
      <c r="C205" s="153" t="s">
        <v>143</v>
      </c>
      <c r="D205" s="196">
        <v>100</v>
      </c>
      <c r="E205" s="191">
        <v>100</v>
      </c>
      <c r="F205" s="364">
        <v>0</v>
      </c>
      <c r="G205" s="423">
        <f t="shared" si="6"/>
        <v>0</v>
      </c>
      <c r="O205" s="8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  <c r="HS205" s="16"/>
      <c r="HT205" s="16"/>
      <c r="HU205" s="16"/>
      <c r="HV205" s="16"/>
      <c r="HW205" s="16"/>
      <c r="HX205" s="16"/>
      <c r="HY205" s="16"/>
      <c r="HZ205" s="16"/>
      <c r="IA205" s="16"/>
      <c r="IB205" s="16"/>
      <c r="IC205" s="16"/>
      <c r="ID205" s="16"/>
      <c r="IE205" s="16"/>
      <c r="IF205" s="16"/>
      <c r="IG205" s="16"/>
      <c r="IH205" s="16"/>
      <c r="II205" s="16"/>
      <c r="IJ205" s="16"/>
      <c r="IK205" s="16"/>
      <c r="IL205" s="16"/>
      <c r="IM205" s="16"/>
      <c r="IN205" s="16"/>
      <c r="IO205" s="16"/>
      <c r="IP205" s="16"/>
      <c r="IQ205" s="16"/>
      <c r="IR205" s="16"/>
      <c r="IS205" s="16"/>
      <c r="IT205" s="16"/>
      <c r="IU205" s="16"/>
      <c r="IV205" s="16"/>
    </row>
    <row r="206" spans="1:256" s="31" customFormat="1" ht="12.75">
      <c r="A206" s="149" t="s">
        <v>50</v>
      </c>
      <c r="B206" s="150">
        <v>3741</v>
      </c>
      <c r="C206" s="153" t="s">
        <v>145</v>
      </c>
      <c r="D206" s="196">
        <v>150</v>
      </c>
      <c r="E206" s="191">
        <v>150</v>
      </c>
      <c r="F206" s="364">
        <v>273</v>
      </c>
      <c r="G206" s="423">
        <f t="shared" si="6"/>
        <v>182</v>
      </c>
      <c r="O206" s="86"/>
      <c r="P206" s="22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  <c r="HS206" s="16"/>
      <c r="HT206" s="16"/>
      <c r="HU206" s="16"/>
      <c r="HV206" s="16"/>
      <c r="HW206" s="16"/>
      <c r="HX206" s="16"/>
      <c r="HY206" s="16"/>
      <c r="HZ206" s="16"/>
      <c r="IA206" s="16"/>
      <c r="IB206" s="16"/>
      <c r="IC206" s="16"/>
      <c r="ID206" s="16"/>
      <c r="IE206" s="16"/>
      <c r="IF206" s="16"/>
      <c r="IG206" s="16"/>
      <c r="IH206" s="16"/>
      <c r="II206" s="16"/>
      <c r="IJ206" s="16"/>
      <c r="IK206" s="16"/>
      <c r="IL206" s="16"/>
      <c r="IM206" s="16"/>
      <c r="IN206" s="16"/>
      <c r="IO206" s="16"/>
      <c r="IP206" s="16"/>
      <c r="IQ206" s="16"/>
      <c r="IR206" s="16"/>
      <c r="IS206" s="16"/>
      <c r="IT206" s="16"/>
      <c r="IU206" s="16"/>
      <c r="IV206" s="16"/>
    </row>
    <row r="207" spans="1:256" s="31" customFormat="1" ht="12.75">
      <c r="A207" s="149" t="s">
        <v>50</v>
      </c>
      <c r="B207" s="150">
        <v>3742</v>
      </c>
      <c r="C207" s="153" t="s">
        <v>144</v>
      </c>
      <c r="D207" s="196">
        <v>4500</v>
      </c>
      <c r="E207" s="191">
        <v>4500</v>
      </c>
      <c r="F207" s="364">
        <v>0</v>
      </c>
      <c r="G207" s="423">
        <f t="shared" si="6"/>
        <v>0</v>
      </c>
      <c r="H207" s="189" t="e">
        <f>G207/F207*100</f>
        <v>#DIV/0!</v>
      </c>
      <c r="I207" s="189" t="e">
        <f>H207/G207*100</f>
        <v>#DIV/0!</v>
      </c>
      <c r="J207" s="189" t="e">
        <f aca="true" t="shared" si="7" ref="J207:O207">I207/H207*100</f>
        <v>#DIV/0!</v>
      </c>
      <c r="K207" s="189" t="e">
        <f t="shared" si="7"/>
        <v>#DIV/0!</v>
      </c>
      <c r="L207" s="189" t="e">
        <f t="shared" si="7"/>
        <v>#DIV/0!</v>
      </c>
      <c r="M207" s="189" t="e">
        <f t="shared" si="7"/>
        <v>#DIV/0!</v>
      </c>
      <c r="N207" s="189" t="e">
        <f t="shared" si="7"/>
        <v>#DIV/0!</v>
      </c>
      <c r="O207" s="189" t="e">
        <f t="shared" si="7"/>
        <v>#DIV/0!</v>
      </c>
      <c r="P207" s="221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  <c r="HS207" s="16"/>
      <c r="HT207" s="16"/>
      <c r="HU207" s="16"/>
      <c r="HV207" s="16"/>
      <c r="HW207" s="16"/>
      <c r="HX207" s="16"/>
      <c r="HY207" s="16"/>
      <c r="HZ207" s="16"/>
      <c r="IA207" s="16"/>
      <c r="IB207" s="16"/>
      <c r="IC207" s="16"/>
      <c r="ID207" s="16"/>
      <c r="IE207" s="16"/>
      <c r="IF207" s="16"/>
      <c r="IG207" s="16"/>
      <c r="IH207" s="16"/>
      <c r="II207" s="16"/>
      <c r="IJ207" s="16"/>
      <c r="IK207" s="16"/>
      <c r="IL207" s="16"/>
      <c r="IM207" s="16"/>
      <c r="IN207" s="16"/>
      <c r="IO207" s="16"/>
      <c r="IP207" s="16"/>
      <c r="IQ207" s="16"/>
      <c r="IR207" s="16"/>
      <c r="IS207" s="16"/>
      <c r="IT207" s="16"/>
      <c r="IU207" s="16"/>
      <c r="IV207" s="16"/>
    </row>
    <row r="208" spans="1:7" ht="25.5">
      <c r="A208" s="169" t="s">
        <v>50</v>
      </c>
      <c r="B208" s="164">
        <v>3749</v>
      </c>
      <c r="C208" s="165" t="s">
        <v>146</v>
      </c>
      <c r="D208" s="204">
        <v>20</v>
      </c>
      <c r="E208" s="202">
        <v>20</v>
      </c>
      <c r="F208" s="444">
        <v>0</v>
      </c>
      <c r="G208" s="423">
        <f t="shared" si="6"/>
        <v>0</v>
      </c>
    </row>
    <row r="209" spans="1:7" ht="12.75">
      <c r="A209" s="169" t="s">
        <v>50</v>
      </c>
      <c r="B209" s="164">
        <v>3773</v>
      </c>
      <c r="C209" s="165" t="s">
        <v>367</v>
      </c>
      <c r="D209" s="204">
        <v>0</v>
      </c>
      <c r="E209" s="202">
        <v>0</v>
      </c>
      <c r="F209" s="444">
        <v>19</v>
      </c>
      <c r="G209" s="189" t="s">
        <v>316</v>
      </c>
    </row>
    <row r="210" spans="1:7" ht="12.75">
      <c r="A210" s="149" t="s">
        <v>50</v>
      </c>
      <c r="B210" s="150">
        <v>3792</v>
      </c>
      <c r="C210" s="153" t="s">
        <v>51</v>
      </c>
      <c r="D210" s="196">
        <v>100</v>
      </c>
      <c r="E210" s="191">
        <v>100</v>
      </c>
      <c r="F210" s="364">
        <v>0</v>
      </c>
      <c r="G210" s="189">
        <f>F210/E210*100</f>
        <v>0</v>
      </c>
    </row>
    <row r="211" spans="1:7" ht="12.75" customHeight="1">
      <c r="A211" s="149" t="s">
        <v>50</v>
      </c>
      <c r="B211" s="150">
        <v>3799</v>
      </c>
      <c r="C211" s="153" t="s">
        <v>52</v>
      </c>
      <c r="D211" s="196">
        <v>300</v>
      </c>
      <c r="E211" s="191">
        <v>300</v>
      </c>
      <c r="F211" s="364">
        <v>0</v>
      </c>
      <c r="G211" s="189">
        <f>F211/E211*100</f>
        <v>0</v>
      </c>
    </row>
    <row r="212" spans="1:14" s="86" customFormat="1" ht="12.75">
      <c r="A212" s="234"/>
      <c r="B212" s="251"/>
      <c r="C212" s="250" t="s">
        <v>317</v>
      </c>
      <c r="D212" s="235">
        <f>SUM(D203:D211)</f>
        <v>5200</v>
      </c>
      <c r="E212" s="236">
        <f>SUM(E203:E211)</f>
        <v>7550</v>
      </c>
      <c r="F212" s="270">
        <f>SUM(F203:F211)</f>
        <v>292</v>
      </c>
      <c r="G212" s="134">
        <f>F212/E212*100</f>
        <v>3.867549668874172</v>
      </c>
      <c r="H212" s="31"/>
      <c r="I212" s="31"/>
      <c r="J212" s="31"/>
      <c r="K212" s="31"/>
      <c r="L212" s="31"/>
      <c r="M212" s="31"/>
      <c r="N212" s="31"/>
    </row>
    <row r="213" spans="1:14" s="86" customFormat="1" ht="12.75">
      <c r="A213" s="17"/>
      <c r="B213" s="71"/>
      <c r="C213" s="238"/>
      <c r="D213" s="239"/>
      <c r="E213" s="240"/>
      <c r="F213" s="241"/>
      <c r="G213" s="242"/>
      <c r="H213" s="31"/>
      <c r="I213" s="31"/>
      <c r="J213" s="31"/>
      <c r="K213" s="31"/>
      <c r="L213" s="31"/>
      <c r="M213" s="31"/>
      <c r="N213" s="31"/>
    </row>
    <row r="214" spans="1:256" s="31" customFormat="1" ht="12.75">
      <c r="A214" s="243"/>
      <c r="B214" s="253"/>
      <c r="C214" s="252" t="s">
        <v>319</v>
      </c>
      <c r="D214" s="244">
        <f>D212</f>
        <v>5200</v>
      </c>
      <c r="E214" s="245">
        <f>E212</f>
        <v>7550</v>
      </c>
      <c r="F214" s="246">
        <f>F212</f>
        <v>292</v>
      </c>
      <c r="G214" s="11">
        <f>F214/E214*100</f>
        <v>3.867549668874172</v>
      </c>
      <c r="H214" s="141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6"/>
      <c r="EB214" s="86"/>
      <c r="EC214" s="86"/>
      <c r="ED214" s="86"/>
      <c r="EE214" s="86"/>
      <c r="EF214" s="86"/>
      <c r="EG214" s="86"/>
      <c r="EH214" s="86"/>
      <c r="EI214" s="86"/>
      <c r="EJ214" s="86"/>
      <c r="EK214" s="86"/>
      <c r="EL214" s="86"/>
      <c r="EM214" s="86"/>
      <c r="EN214" s="86"/>
      <c r="EO214" s="86"/>
      <c r="EP214" s="86"/>
      <c r="EQ214" s="86"/>
      <c r="ER214" s="86"/>
      <c r="ES214" s="86"/>
      <c r="ET214" s="86"/>
      <c r="EU214" s="86"/>
      <c r="EV214" s="86"/>
      <c r="EW214" s="86"/>
      <c r="EX214" s="86"/>
      <c r="EY214" s="86"/>
      <c r="EZ214" s="86"/>
      <c r="FA214" s="86"/>
      <c r="FB214" s="86"/>
      <c r="FC214" s="86"/>
      <c r="FD214" s="86"/>
      <c r="FE214" s="86"/>
      <c r="FF214" s="86"/>
      <c r="FG214" s="86"/>
      <c r="FH214" s="86"/>
      <c r="FI214" s="86"/>
      <c r="FJ214" s="86"/>
      <c r="FK214" s="86"/>
      <c r="FL214" s="86"/>
      <c r="FM214" s="86"/>
      <c r="FN214" s="86"/>
      <c r="FO214" s="86"/>
      <c r="FP214" s="86"/>
      <c r="FQ214" s="86"/>
      <c r="FR214" s="86"/>
      <c r="FS214" s="86"/>
      <c r="FT214" s="86"/>
      <c r="FU214" s="86"/>
      <c r="FV214" s="86"/>
      <c r="FW214" s="86"/>
      <c r="FX214" s="86"/>
      <c r="FY214" s="86"/>
      <c r="FZ214" s="86"/>
      <c r="GA214" s="86"/>
      <c r="GB214" s="86"/>
      <c r="GC214" s="86"/>
      <c r="GD214" s="86"/>
      <c r="GE214" s="86"/>
      <c r="GF214" s="86"/>
      <c r="GG214" s="86"/>
      <c r="GH214" s="86"/>
      <c r="GI214" s="86"/>
      <c r="GJ214" s="86"/>
      <c r="GK214" s="86"/>
      <c r="GL214" s="86"/>
      <c r="GM214" s="86"/>
      <c r="GN214" s="86"/>
      <c r="GO214" s="86"/>
      <c r="GP214" s="86"/>
      <c r="GQ214" s="86"/>
      <c r="GR214" s="86"/>
      <c r="GS214" s="86"/>
      <c r="GT214" s="86"/>
      <c r="GU214" s="86"/>
      <c r="GV214" s="86"/>
      <c r="GW214" s="86"/>
      <c r="GX214" s="86"/>
      <c r="GY214" s="86"/>
      <c r="GZ214" s="86"/>
      <c r="HA214" s="86"/>
      <c r="HB214" s="86"/>
      <c r="HC214" s="86"/>
      <c r="HD214" s="86"/>
      <c r="HE214" s="86"/>
      <c r="HF214" s="86"/>
      <c r="HG214" s="86"/>
      <c r="HH214" s="86"/>
      <c r="HI214" s="86"/>
      <c r="HJ214" s="86"/>
      <c r="HK214" s="86"/>
      <c r="HL214" s="86"/>
      <c r="HM214" s="86"/>
      <c r="HN214" s="86"/>
      <c r="HO214" s="86"/>
      <c r="HP214" s="86"/>
      <c r="HQ214" s="86"/>
      <c r="HR214" s="86"/>
      <c r="HS214" s="86"/>
      <c r="HT214" s="86"/>
      <c r="HU214" s="86"/>
      <c r="HV214" s="86"/>
      <c r="HW214" s="86"/>
      <c r="HX214" s="86"/>
      <c r="HY214" s="86"/>
      <c r="HZ214" s="86"/>
      <c r="IA214" s="86"/>
      <c r="IB214" s="86"/>
      <c r="IC214" s="86"/>
      <c r="ID214" s="86"/>
      <c r="IE214" s="86"/>
      <c r="IF214" s="86"/>
      <c r="IG214" s="86"/>
      <c r="IH214" s="86"/>
      <c r="II214" s="86"/>
      <c r="IJ214" s="86"/>
      <c r="IK214" s="86"/>
      <c r="IL214" s="86"/>
      <c r="IM214" s="86"/>
      <c r="IN214" s="86"/>
      <c r="IO214" s="86"/>
      <c r="IP214" s="86"/>
      <c r="IQ214" s="86"/>
      <c r="IR214" s="86"/>
      <c r="IS214" s="86"/>
      <c r="IT214" s="86"/>
      <c r="IU214" s="86"/>
      <c r="IV214" s="86"/>
    </row>
    <row r="215" spans="1:256" s="31" customFormat="1" ht="12.75">
      <c r="A215" s="17"/>
      <c r="B215" s="71"/>
      <c r="C215" s="238"/>
      <c r="D215" s="239"/>
      <c r="E215" s="240"/>
      <c r="F215" s="241"/>
      <c r="G215" s="33"/>
      <c r="H215" s="141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6"/>
      <c r="EB215" s="86"/>
      <c r="EC215" s="86"/>
      <c r="ED215" s="86"/>
      <c r="EE215" s="86"/>
      <c r="EF215" s="86"/>
      <c r="EG215" s="86"/>
      <c r="EH215" s="86"/>
      <c r="EI215" s="86"/>
      <c r="EJ215" s="86"/>
      <c r="EK215" s="86"/>
      <c r="EL215" s="86"/>
      <c r="EM215" s="86"/>
      <c r="EN215" s="86"/>
      <c r="EO215" s="86"/>
      <c r="EP215" s="86"/>
      <c r="EQ215" s="86"/>
      <c r="ER215" s="86"/>
      <c r="ES215" s="86"/>
      <c r="ET215" s="86"/>
      <c r="EU215" s="86"/>
      <c r="EV215" s="86"/>
      <c r="EW215" s="86"/>
      <c r="EX215" s="86"/>
      <c r="EY215" s="86"/>
      <c r="EZ215" s="86"/>
      <c r="FA215" s="86"/>
      <c r="FB215" s="86"/>
      <c r="FC215" s="86"/>
      <c r="FD215" s="86"/>
      <c r="FE215" s="86"/>
      <c r="FF215" s="86"/>
      <c r="FG215" s="86"/>
      <c r="FH215" s="86"/>
      <c r="FI215" s="86"/>
      <c r="FJ215" s="86"/>
      <c r="FK215" s="86"/>
      <c r="FL215" s="86"/>
      <c r="FM215" s="86"/>
      <c r="FN215" s="86"/>
      <c r="FO215" s="86"/>
      <c r="FP215" s="86"/>
      <c r="FQ215" s="86"/>
      <c r="FR215" s="86"/>
      <c r="FS215" s="86"/>
      <c r="FT215" s="86"/>
      <c r="FU215" s="86"/>
      <c r="FV215" s="86"/>
      <c r="FW215" s="86"/>
      <c r="FX215" s="86"/>
      <c r="FY215" s="86"/>
      <c r="FZ215" s="86"/>
      <c r="GA215" s="86"/>
      <c r="GB215" s="86"/>
      <c r="GC215" s="86"/>
      <c r="GD215" s="86"/>
      <c r="GE215" s="86"/>
      <c r="GF215" s="86"/>
      <c r="GG215" s="86"/>
      <c r="GH215" s="86"/>
      <c r="GI215" s="86"/>
      <c r="GJ215" s="86"/>
      <c r="GK215" s="86"/>
      <c r="GL215" s="86"/>
      <c r="GM215" s="86"/>
      <c r="GN215" s="86"/>
      <c r="GO215" s="86"/>
      <c r="GP215" s="86"/>
      <c r="GQ215" s="86"/>
      <c r="GR215" s="86"/>
      <c r="GS215" s="86"/>
      <c r="GT215" s="86"/>
      <c r="GU215" s="86"/>
      <c r="GV215" s="86"/>
      <c r="GW215" s="86"/>
      <c r="GX215" s="86"/>
      <c r="GY215" s="86"/>
      <c r="GZ215" s="86"/>
      <c r="HA215" s="86"/>
      <c r="HB215" s="86"/>
      <c r="HC215" s="86"/>
      <c r="HD215" s="86"/>
      <c r="HE215" s="86"/>
      <c r="HF215" s="86"/>
      <c r="HG215" s="86"/>
      <c r="HH215" s="86"/>
      <c r="HI215" s="86"/>
      <c r="HJ215" s="86"/>
      <c r="HK215" s="86"/>
      <c r="HL215" s="86"/>
      <c r="HM215" s="86"/>
      <c r="HN215" s="86"/>
      <c r="HO215" s="86"/>
      <c r="HP215" s="86"/>
      <c r="HQ215" s="86"/>
      <c r="HR215" s="86"/>
      <c r="HS215" s="86"/>
      <c r="HT215" s="86"/>
      <c r="HU215" s="86"/>
      <c r="HV215" s="86"/>
      <c r="HW215" s="86"/>
      <c r="HX215" s="86"/>
      <c r="HY215" s="86"/>
      <c r="HZ215" s="86"/>
      <c r="IA215" s="86"/>
      <c r="IB215" s="86"/>
      <c r="IC215" s="86"/>
      <c r="ID215" s="86"/>
      <c r="IE215" s="86"/>
      <c r="IF215" s="86"/>
      <c r="IG215" s="86"/>
      <c r="IH215" s="86"/>
      <c r="II215" s="86"/>
      <c r="IJ215" s="86"/>
      <c r="IK215" s="86"/>
      <c r="IL215" s="86"/>
      <c r="IM215" s="86"/>
      <c r="IN215" s="86"/>
      <c r="IO215" s="86"/>
      <c r="IP215" s="86"/>
      <c r="IQ215" s="86"/>
      <c r="IR215" s="86"/>
      <c r="IS215" s="86"/>
      <c r="IT215" s="86"/>
      <c r="IU215" s="86"/>
      <c r="IV215" s="86"/>
    </row>
    <row r="216" spans="1:256" s="31" customFormat="1" ht="15.75">
      <c r="A216" s="76" t="s">
        <v>248</v>
      </c>
      <c r="D216" s="86"/>
      <c r="E216" s="86"/>
      <c r="F216" s="86"/>
      <c r="O216" s="86"/>
      <c r="P216" s="16"/>
      <c r="Q216" s="16"/>
      <c r="R216" s="16"/>
      <c r="S216" s="16"/>
      <c r="T216" s="16"/>
      <c r="U216" s="16" t="s">
        <v>584</v>
      </c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16"/>
      <c r="BQ216" s="16"/>
      <c r="BR216" s="16"/>
      <c r="BS216" s="16"/>
      <c r="BT216" s="16"/>
      <c r="BU216" s="16"/>
      <c r="BV216" s="16"/>
      <c r="BW216" s="16"/>
      <c r="BX216" s="16"/>
      <c r="BY216" s="16"/>
      <c r="BZ216" s="16"/>
      <c r="CA216" s="16"/>
      <c r="CB216" s="16"/>
      <c r="CC216" s="16"/>
      <c r="CD216" s="16"/>
      <c r="CE216" s="16"/>
      <c r="CF216" s="16"/>
      <c r="CG216" s="16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16"/>
      <c r="CU216" s="16"/>
      <c r="CV216" s="16"/>
      <c r="CW216" s="16"/>
      <c r="CX216" s="16"/>
      <c r="CY216" s="16"/>
      <c r="CZ216" s="16"/>
      <c r="DA216" s="16"/>
      <c r="DB216" s="16"/>
      <c r="DC216" s="16"/>
      <c r="DD216" s="16"/>
      <c r="DE216" s="16"/>
      <c r="DF216" s="16"/>
      <c r="DG216" s="16"/>
      <c r="DH216" s="16"/>
      <c r="DI216" s="16"/>
      <c r="DJ216" s="16"/>
      <c r="DK216" s="16"/>
      <c r="DL216" s="16"/>
      <c r="DM216" s="16"/>
      <c r="DN216" s="16"/>
      <c r="DO216" s="16"/>
      <c r="DP216" s="16"/>
      <c r="DQ216" s="16"/>
      <c r="DR216" s="16"/>
      <c r="DS216" s="16"/>
      <c r="DT216" s="16"/>
      <c r="DU216" s="16"/>
      <c r="DV216" s="16"/>
      <c r="DW216" s="16"/>
      <c r="DX216" s="16"/>
      <c r="DY216" s="16"/>
      <c r="DZ216" s="16"/>
      <c r="EA216" s="16"/>
      <c r="EB216" s="16"/>
      <c r="EC216" s="16"/>
      <c r="ED216" s="16"/>
      <c r="EE216" s="16"/>
      <c r="EF216" s="16"/>
      <c r="EG216" s="16"/>
      <c r="EH216" s="16"/>
      <c r="EI216" s="16"/>
      <c r="EJ216" s="16"/>
      <c r="EK216" s="16"/>
      <c r="EL216" s="16"/>
      <c r="EM216" s="16"/>
      <c r="EN216" s="16"/>
      <c r="EO216" s="16"/>
      <c r="EP216" s="16"/>
      <c r="EQ216" s="16"/>
      <c r="ER216" s="16"/>
      <c r="ES216" s="16"/>
      <c r="ET216" s="16"/>
      <c r="EU216" s="16"/>
      <c r="EV216" s="16"/>
      <c r="EW216" s="16"/>
      <c r="EX216" s="16"/>
      <c r="EY216" s="16"/>
      <c r="EZ216" s="16"/>
      <c r="FA216" s="16"/>
      <c r="FB216" s="16"/>
      <c r="FC216" s="16"/>
      <c r="FD216" s="16"/>
      <c r="FE216" s="16"/>
      <c r="FF216" s="16"/>
      <c r="FG216" s="16"/>
      <c r="FH216" s="16"/>
      <c r="FI216" s="16"/>
      <c r="FJ216" s="16"/>
      <c r="FK216" s="16"/>
      <c r="FL216" s="16"/>
      <c r="FM216" s="16"/>
      <c r="FN216" s="16"/>
      <c r="FO216" s="16"/>
      <c r="FP216" s="16"/>
      <c r="FQ216" s="16"/>
      <c r="FR216" s="16"/>
      <c r="FS216" s="16"/>
      <c r="FT216" s="16"/>
      <c r="FU216" s="16"/>
      <c r="FV216" s="16"/>
      <c r="FW216" s="16"/>
      <c r="FX216" s="16"/>
      <c r="FY216" s="16"/>
      <c r="FZ216" s="16"/>
      <c r="GA216" s="16"/>
      <c r="GB216" s="16"/>
      <c r="GC216" s="16"/>
      <c r="GD216" s="16"/>
      <c r="GE216" s="16"/>
      <c r="GF216" s="16"/>
      <c r="GG216" s="16"/>
      <c r="GH216" s="16"/>
      <c r="GI216" s="16"/>
      <c r="GJ216" s="16"/>
      <c r="GK216" s="16"/>
      <c r="GL216" s="16"/>
      <c r="GM216" s="16"/>
      <c r="GN216" s="16"/>
      <c r="GO216" s="16"/>
      <c r="GP216" s="16"/>
      <c r="GQ216" s="16"/>
      <c r="GR216" s="16"/>
      <c r="GS216" s="16"/>
      <c r="GT216" s="16"/>
      <c r="GU216" s="16"/>
      <c r="GV216" s="16"/>
      <c r="GW216" s="16"/>
      <c r="GX216" s="16"/>
      <c r="GY216" s="16"/>
      <c r="GZ216" s="16"/>
      <c r="HA216" s="16"/>
      <c r="HB216" s="16"/>
      <c r="HC216" s="16"/>
      <c r="HD216" s="16"/>
      <c r="HE216" s="16"/>
      <c r="HF216" s="16"/>
      <c r="HG216" s="16"/>
      <c r="HH216" s="16"/>
      <c r="HI216" s="16"/>
      <c r="HJ216" s="16"/>
      <c r="HK216" s="16"/>
      <c r="HL216" s="16"/>
      <c r="HM216" s="16"/>
      <c r="HN216" s="16"/>
      <c r="HO216" s="16"/>
      <c r="HP216" s="16"/>
      <c r="HQ216" s="16"/>
      <c r="HR216" s="16"/>
      <c r="HS216" s="16"/>
      <c r="HT216" s="16"/>
      <c r="HU216" s="16"/>
      <c r="HV216" s="16"/>
      <c r="HW216" s="16"/>
      <c r="HX216" s="16"/>
      <c r="HY216" s="16"/>
      <c r="HZ216" s="16"/>
      <c r="IA216" s="16"/>
      <c r="IB216" s="16"/>
      <c r="IC216" s="16"/>
      <c r="ID216" s="16"/>
      <c r="IE216" s="16"/>
      <c r="IF216" s="16"/>
      <c r="IG216" s="16"/>
      <c r="IH216" s="16"/>
      <c r="II216" s="16"/>
      <c r="IJ216" s="16"/>
      <c r="IK216" s="16"/>
      <c r="IL216" s="16"/>
      <c r="IM216" s="16"/>
      <c r="IN216" s="16"/>
      <c r="IO216" s="16"/>
      <c r="IP216" s="16"/>
      <c r="IQ216" s="16"/>
      <c r="IR216" s="16"/>
      <c r="IS216" s="16"/>
      <c r="IT216" s="16"/>
      <c r="IU216" s="16"/>
      <c r="IV216" s="16"/>
    </row>
    <row r="217" spans="2:256" s="31" customFormat="1" ht="12.75">
      <c r="B217"/>
      <c r="C217"/>
      <c r="D217" s="16"/>
      <c r="E217" s="16"/>
      <c r="F217" s="16"/>
      <c r="G217"/>
      <c r="O217" s="8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  <c r="DZ217" s="16"/>
      <c r="EA217" s="16"/>
      <c r="EB217" s="16"/>
      <c r="EC217" s="16"/>
      <c r="ED217" s="16"/>
      <c r="EE217" s="16"/>
      <c r="EF217" s="16"/>
      <c r="EG217" s="16"/>
      <c r="EH217" s="16"/>
      <c r="EI217" s="16"/>
      <c r="EJ217" s="16"/>
      <c r="EK217" s="16"/>
      <c r="EL217" s="16"/>
      <c r="EM217" s="16"/>
      <c r="EN217" s="16"/>
      <c r="EO217" s="16"/>
      <c r="EP217" s="16"/>
      <c r="EQ217" s="16"/>
      <c r="ER217" s="16"/>
      <c r="ES217" s="16"/>
      <c r="ET217" s="16"/>
      <c r="EU217" s="16"/>
      <c r="EV217" s="16"/>
      <c r="EW217" s="16"/>
      <c r="EX217" s="16"/>
      <c r="EY217" s="16"/>
      <c r="EZ217" s="16"/>
      <c r="FA217" s="16"/>
      <c r="FB217" s="16"/>
      <c r="FC217" s="16"/>
      <c r="FD217" s="16"/>
      <c r="FE217" s="16"/>
      <c r="FF217" s="16"/>
      <c r="FG217" s="16"/>
      <c r="FH217" s="16"/>
      <c r="FI217" s="16"/>
      <c r="FJ217" s="16"/>
      <c r="FK217" s="16"/>
      <c r="FL217" s="16"/>
      <c r="FM217" s="16"/>
      <c r="FN217" s="16"/>
      <c r="FO217" s="16"/>
      <c r="FP217" s="16"/>
      <c r="FQ217" s="16"/>
      <c r="FR217" s="16"/>
      <c r="FS217" s="16"/>
      <c r="FT217" s="16"/>
      <c r="FU217" s="16"/>
      <c r="FV217" s="16"/>
      <c r="FW217" s="16"/>
      <c r="FX217" s="16"/>
      <c r="FY217" s="16"/>
      <c r="FZ217" s="16"/>
      <c r="GA217" s="16"/>
      <c r="GB217" s="16"/>
      <c r="GC217" s="16"/>
      <c r="GD217" s="16"/>
      <c r="GE217" s="16"/>
      <c r="GF217" s="16"/>
      <c r="GG217" s="16"/>
      <c r="GH217" s="16"/>
      <c r="GI217" s="16"/>
      <c r="GJ217" s="16"/>
      <c r="GK217" s="16"/>
      <c r="GL217" s="16"/>
      <c r="GM217" s="16"/>
      <c r="GN217" s="16"/>
      <c r="GO217" s="16"/>
      <c r="GP217" s="16"/>
      <c r="GQ217" s="16"/>
      <c r="GR217" s="16"/>
      <c r="GS217" s="16"/>
      <c r="GT217" s="16"/>
      <c r="GU217" s="16"/>
      <c r="GV217" s="16"/>
      <c r="GW217" s="16"/>
      <c r="GX217" s="16"/>
      <c r="GY217" s="16"/>
      <c r="GZ217" s="16"/>
      <c r="HA217" s="16"/>
      <c r="HB217" s="16"/>
      <c r="HC217" s="16"/>
      <c r="HD217" s="16"/>
      <c r="HE217" s="16"/>
      <c r="HF217" s="16"/>
      <c r="HG217" s="16"/>
      <c r="HH217" s="16"/>
      <c r="HI217" s="16"/>
      <c r="HJ217" s="16"/>
      <c r="HK217" s="16"/>
      <c r="HL217" s="16"/>
      <c r="HM217" s="16"/>
      <c r="HN217" s="16"/>
      <c r="HO217" s="16"/>
      <c r="HP217" s="16"/>
      <c r="HQ217" s="16"/>
      <c r="HR217" s="16"/>
      <c r="HS217" s="16"/>
      <c r="HT217" s="16"/>
      <c r="HU217" s="16"/>
      <c r="HV217" s="16"/>
      <c r="HW217" s="16"/>
      <c r="HX217" s="16"/>
      <c r="HY217" s="16"/>
      <c r="HZ217" s="16"/>
      <c r="IA217" s="16"/>
      <c r="IB217" s="16"/>
      <c r="IC217" s="16"/>
      <c r="ID217" s="16"/>
      <c r="IE217" s="16"/>
      <c r="IF217" s="16"/>
      <c r="IG217" s="16"/>
      <c r="IH217" s="16"/>
      <c r="II217" s="16"/>
      <c r="IJ217" s="16"/>
      <c r="IK217" s="16"/>
      <c r="IL217" s="16"/>
      <c r="IM217" s="16"/>
      <c r="IN217" s="16"/>
      <c r="IO217" s="16"/>
      <c r="IP217" s="16"/>
      <c r="IQ217" s="16"/>
      <c r="IR217" s="16"/>
      <c r="IS217" s="16"/>
      <c r="IT217" s="16"/>
      <c r="IU217" s="16"/>
      <c r="IV217" s="16"/>
    </row>
    <row r="218" spans="1:15" ht="13.5" customHeight="1">
      <c r="A218" s="67" t="s">
        <v>37</v>
      </c>
      <c r="O218" s="86"/>
    </row>
    <row r="219" ht="12" customHeight="1">
      <c r="O219" s="86"/>
    </row>
    <row r="220" spans="1:15" ht="25.5" customHeight="1">
      <c r="A220" s="7" t="s">
        <v>11</v>
      </c>
      <c r="B220" s="7" t="s">
        <v>12</v>
      </c>
      <c r="C220" s="5" t="s">
        <v>13</v>
      </c>
      <c r="D220" s="54" t="s">
        <v>126</v>
      </c>
      <c r="E220" s="61" t="s">
        <v>127</v>
      </c>
      <c r="F220" s="5" t="s">
        <v>2</v>
      </c>
      <c r="G220" s="53" t="s">
        <v>128</v>
      </c>
      <c r="O220" s="86"/>
    </row>
    <row r="221" spans="1:15" ht="13.5" customHeight="1">
      <c r="A221" s="149" t="s">
        <v>53</v>
      </c>
      <c r="B221" s="150">
        <v>3635</v>
      </c>
      <c r="C221" s="153" t="s">
        <v>54</v>
      </c>
      <c r="D221" s="196">
        <v>300</v>
      </c>
      <c r="E221" s="191">
        <v>300</v>
      </c>
      <c r="F221" s="364">
        <v>0</v>
      </c>
      <c r="G221" s="38">
        <f>F221/E221*100</f>
        <v>0</v>
      </c>
      <c r="O221" s="86"/>
    </row>
    <row r="222" spans="1:7" ht="12.75">
      <c r="A222" s="234"/>
      <c r="B222" s="251"/>
      <c r="C222" s="250" t="s">
        <v>317</v>
      </c>
      <c r="D222" s="235">
        <f>D221</f>
        <v>300</v>
      </c>
      <c r="E222" s="236">
        <f>E221</f>
        <v>300</v>
      </c>
      <c r="F222" s="270">
        <f>F221</f>
        <v>0</v>
      </c>
      <c r="G222" s="38">
        <f>F222/E222*100</f>
        <v>0</v>
      </c>
    </row>
    <row r="223" spans="1:7" ht="12.75">
      <c r="A223" s="17"/>
      <c r="B223" s="71"/>
      <c r="C223" s="238"/>
      <c r="D223" s="239"/>
      <c r="E223" s="240"/>
      <c r="F223" s="241"/>
      <c r="G223" s="33"/>
    </row>
    <row r="224" spans="1:6" ht="12.75">
      <c r="A224" s="80" t="s">
        <v>38</v>
      </c>
      <c r="D224" s="86"/>
      <c r="E224" s="86"/>
      <c r="F224" s="86"/>
    </row>
    <row r="225" spans="2:256" s="31" customFormat="1" ht="12.75">
      <c r="B225"/>
      <c r="C225"/>
      <c r="D225" s="86"/>
      <c r="E225" s="86"/>
      <c r="F225" s="86"/>
      <c r="G225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16"/>
      <c r="BQ225" s="16"/>
      <c r="BR225" s="16"/>
      <c r="BS225" s="16"/>
      <c r="BT225" s="16"/>
      <c r="BU225" s="16"/>
      <c r="BV225" s="16"/>
      <c r="BW225" s="16"/>
      <c r="BX225" s="16"/>
      <c r="BY225" s="16"/>
      <c r="BZ225" s="16"/>
      <c r="CA225" s="16"/>
      <c r="CB225" s="16"/>
      <c r="CC225" s="16"/>
      <c r="CD225" s="16"/>
      <c r="CE225" s="16"/>
      <c r="CF225" s="16"/>
      <c r="CG225" s="16"/>
      <c r="CH225" s="16"/>
      <c r="CI225" s="16"/>
      <c r="CJ225" s="16"/>
      <c r="CK225" s="16"/>
      <c r="CL225" s="16"/>
      <c r="CM225" s="16"/>
      <c r="CN225" s="16"/>
      <c r="CO225" s="16"/>
      <c r="CP225" s="16"/>
      <c r="CQ225" s="16"/>
      <c r="CR225" s="16"/>
      <c r="CS225" s="16"/>
      <c r="CT225" s="16"/>
      <c r="CU225" s="16"/>
      <c r="CV225" s="16"/>
      <c r="CW225" s="16"/>
      <c r="CX225" s="16"/>
      <c r="CY225" s="16"/>
      <c r="CZ225" s="16"/>
      <c r="DA225" s="16"/>
      <c r="DB225" s="16"/>
      <c r="DC225" s="16"/>
      <c r="DD225" s="16"/>
      <c r="DE225" s="16"/>
      <c r="DF225" s="16"/>
      <c r="DG225" s="16"/>
      <c r="DH225" s="16"/>
      <c r="DI225" s="16"/>
      <c r="DJ225" s="16"/>
      <c r="DK225" s="16"/>
      <c r="DL225" s="16"/>
      <c r="DM225" s="16"/>
      <c r="DN225" s="16"/>
      <c r="DO225" s="16"/>
      <c r="DP225" s="16"/>
      <c r="DQ225" s="16"/>
      <c r="DR225" s="16"/>
      <c r="DS225" s="16"/>
      <c r="DT225" s="16"/>
      <c r="DU225" s="16"/>
      <c r="DV225" s="16"/>
      <c r="DW225" s="16"/>
      <c r="DX225" s="16"/>
      <c r="DY225" s="16"/>
      <c r="DZ225" s="16"/>
      <c r="EA225" s="16"/>
      <c r="EB225" s="16"/>
      <c r="EC225" s="16"/>
      <c r="ED225" s="16"/>
      <c r="EE225" s="16"/>
      <c r="EF225" s="16"/>
      <c r="EG225" s="16"/>
      <c r="EH225" s="16"/>
      <c r="EI225" s="16"/>
      <c r="EJ225" s="16"/>
      <c r="EK225" s="16"/>
      <c r="EL225" s="16"/>
      <c r="EM225" s="16"/>
      <c r="EN225" s="16"/>
      <c r="EO225" s="16"/>
      <c r="EP225" s="16"/>
      <c r="EQ225" s="16"/>
      <c r="ER225" s="16"/>
      <c r="ES225" s="16"/>
      <c r="ET225" s="16"/>
      <c r="EU225" s="16"/>
      <c r="EV225" s="16"/>
      <c r="EW225" s="16"/>
      <c r="EX225" s="16"/>
      <c r="EY225" s="16"/>
      <c r="EZ225" s="16"/>
      <c r="FA225" s="16"/>
      <c r="FB225" s="16"/>
      <c r="FC225" s="16"/>
      <c r="FD225" s="16"/>
      <c r="FE225" s="16"/>
      <c r="FF225" s="16"/>
      <c r="FG225" s="16"/>
      <c r="FH225" s="16"/>
      <c r="FI225" s="16"/>
      <c r="FJ225" s="16"/>
      <c r="FK225" s="16"/>
      <c r="FL225" s="16"/>
      <c r="FM225" s="16"/>
      <c r="FN225" s="16"/>
      <c r="FO225" s="16"/>
      <c r="FP225" s="16"/>
      <c r="FQ225" s="16"/>
      <c r="FR225" s="16"/>
      <c r="FS225" s="16"/>
      <c r="FT225" s="16"/>
      <c r="FU225" s="16"/>
      <c r="FV225" s="16"/>
      <c r="FW225" s="16"/>
      <c r="FX225" s="16"/>
      <c r="FY225" s="16"/>
      <c r="FZ225" s="16"/>
      <c r="GA225" s="16"/>
      <c r="GB225" s="16"/>
      <c r="GC225" s="16"/>
      <c r="GD225" s="16"/>
      <c r="GE225" s="16"/>
      <c r="GF225" s="16"/>
      <c r="GG225" s="16"/>
      <c r="GH225" s="16"/>
      <c r="GI225" s="16"/>
      <c r="GJ225" s="16"/>
      <c r="GK225" s="16"/>
      <c r="GL225" s="16"/>
      <c r="GM225" s="16"/>
      <c r="GN225" s="16"/>
      <c r="GO225" s="16"/>
      <c r="GP225" s="16"/>
      <c r="GQ225" s="16"/>
      <c r="GR225" s="16"/>
      <c r="GS225" s="16"/>
      <c r="GT225" s="16"/>
      <c r="GU225" s="16"/>
      <c r="GV225" s="16"/>
      <c r="GW225" s="16"/>
      <c r="GX225" s="16"/>
      <c r="GY225" s="16"/>
      <c r="GZ225" s="16"/>
      <c r="HA225" s="16"/>
      <c r="HB225" s="16"/>
      <c r="HC225" s="16"/>
      <c r="HD225" s="16"/>
      <c r="HE225" s="16"/>
      <c r="HF225" s="16"/>
      <c r="HG225" s="16"/>
      <c r="HH225" s="16"/>
      <c r="HI225" s="16"/>
      <c r="HJ225" s="16"/>
      <c r="HK225" s="16"/>
      <c r="HL225" s="16"/>
      <c r="HM225" s="16"/>
      <c r="HN225" s="16"/>
      <c r="HO225" s="16"/>
      <c r="HP225" s="16"/>
      <c r="HQ225" s="16"/>
      <c r="HR225" s="16"/>
      <c r="HS225" s="16"/>
      <c r="HT225" s="16"/>
      <c r="HU225" s="16"/>
      <c r="HV225" s="16"/>
      <c r="HW225" s="16"/>
      <c r="HX225" s="16"/>
      <c r="HY225" s="16"/>
      <c r="HZ225" s="16"/>
      <c r="IA225" s="16"/>
      <c r="IB225" s="16"/>
      <c r="IC225" s="16"/>
      <c r="ID225" s="16"/>
      <c r="IE225" s="16"/>
      <c r="IF225" s="16"/>
      <c r="IG225" s="16"/>
      <c r="IH225" s="16"/>
      <c r="II225" s="16"/>
      <c r="IJ225" s="16"/>
      <c r="IK225" s="16"/>
      <c r="IL225" s="16"/>
      <c r="IM225" s="16"/>
      <c r="IN225" s="16"/>
      <c r="IO225" s="16"/>
      <c r="IP225" s="16"/>
      <c r="IQ225" s="16"/>
      <c r="IR225" s="16"/>
      <c r="IS225" s="16"/>
      <c r="IT225" s="16"/>
      <c r="IU225" s="16"/>
      <c r="IV225" s="16"/>
    </row>
    <row r="226" spans="1:7" ht="25.5">
      <c r="A226" s="7" t="s">
        <v>11</v>
      </c>
      <c r="B226" s="7" t="s">
        <v>12</v>
      </c>
      <c r="C226" s="5" t="s">
        <v>13</v>
      </c>
      <c r="D226" s="54" t="s">
        <v>126</v>
      </c>
      <c r="E226" s="61" t="s">
        <v>127</v>
      </c>
      <c r="F226" s="5" t="s">
        <v>2</v>
      </c>
      <c r="G226" s="53" t="s">
        <v>128</v>
      </c>
    </row>
    <row r="227" spans="1:7" ht="12.75">
      <c r="A227" s="149" t="s">
        <v>53</v>
      </c>
      <c r="B227" s="150">
        <v>3635</v>
      </c>
      <c r="C227" s="153" t="s">
        <v>54</v>
      </c>
      <c r="D227" s="196">
        <v>1428</v>
      </c>
      <c r="E227" s="191">
        <v>1428</v>
      </c>
      <c r="F227" s="364">
        <v>0</v>
      </c>
      <c r="G227" s="38">
        <f>F227/E227*100</f>
        <v>0</v>
      </c>
    </row>
    <row r="228" spans="1:7" ht="12.75">
      <c r="A228" s="234"/>
      <c r="B228" s="251"/>
      <c r="C228" s="250" t="s">
        <v>318</v>
      </c>
      <c r="D228" s="235">
        <f>D227</f>
        <v>1428</v>
      </c>
      <c r="E228" s="236">
        <f>E227</f>
        <v>1428</v>
      </c>
      <c r="F228" s="270">
        <f>F227</f>
        <v>0</v>
      </c>
      <c r="G228" s="38">
        <f>F228/E228*100</f>
        <v>0</v>
      </c>
    </row>
    <row r="229" spans="1:7" ht="12.75">
      <c r="A229" s="17"/>
      <c r="B229" s="71"/>
      <c r="C229" s="238"/>
      <c r="D229" s="239"/>
      <c r="E229" s="240"/>
      <c r="F229" s="241"/>
      <c r="G229" s="242"/>
    </row>
    <row r="230" spans="1:256" s="135" customFormat="1" ht="12.75">
      <c r="A230" s="243"/>
      <c r="B230" s="253"/>
      <c r="C230" s="252" t="s">
        <v>319</v>
      </c>
      <c r="D230" s="244">
        <f>D222+D228</f>
        <v>1728</v>
      </c>
      <c r="E230" s="245">
        <f>E222+E228</f>
        <v>1728</v>
      </c>
      <c r="F230" s="246">
        <f>F222+F228</f>
        <v>0</v>
      </c>
      <c r="G230" s="29">
        <f>F230/E230*100</f>
        <v>0</v>
      </c>
      <c r="H230" s="141"/>
      <c r="I230" s="31"/>
      <c r="J230" s="31"/>
      <c r="K230" s="31"/>
      <c r="L230" s="31"/>
      <c r="M230" s="31"/>
      <c r="N230" s="31"/>
      <c r="O230" s="86"/>
      <c r="P230" s="86"/>
      <c r="Q230" s="175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16"/>
      <c r="BQ230" s="16"/>
      <c r="BR230" s="16"/>
      <c r="BS230" s="16"/>
      <c r="BT230" s="16"/>
      <c r="BU230" s="16"/>
      <c r="BV230" s="16"/>
      <c r="BW230" s="16"/>
      <c r="BX230" s="16"/>
      <c r="BY230" s="16"/>
      <c r="BZ230" s="16"/>
      <c r="CA230" s="16"/>
      <c r="CB230" s="16"/>
      <c r="CC230" s="16"/>
      <c r="CD230" s="16"/>
      <c r="CE230" s="16"/>
      <c r="CF230" s="16"/>
      <c r="CG230" s="16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16"/>
      <c r="CU230" s="16"/>
      <c r="CV230" s="16"/>
      <c r="CW230" s="16"/>
      <c r="CX230" s="16"/>
      <c r="CY230" s="16"/>
      <c r="CZ230" s="16"/>
      <c r="DA230" s="16"/>
      <c r="DB230" s="16"/>
      <c r="DC230" s="16"/>
      <c r="DD230" s="16"/>
      <c r="DE230" s="16"/>
      <c r="DF230" s="16"/>
      <c r="DG230" s="16"/>
      <c r="DH230" s="16"/>
      <c r="DI230" s="16"/>
      <c r="DJ230" s="16"/>
      <c r="DK230" s="16"/>
      <c r="DL230" s="16"/>
      <c r="DM230" s="16"/>
      <c r="DN230" s="16"/>
      <c r="DO230" s="16"/>
      <c r="DP230" s="16"/>
      <c r="DQ230" s="16"/>
      <c r="DR230" s="16"/>
      <c r="DS230" s="16"/>
      <c r="DT230" s="16"/>
      <c r="DU230" s="16"/>
      <c r="DV230" s="16"/>
      <c r="DW230" s="16"/>
      <c r="DX230" s="16"/>
      <c r="DY230" s="16"/>
      <c r="DZ230" s="16"/>
      <c r="EA230" s="16"/>
      <c r="EB230" s="16"/>
      <c r="EC230" s="16"/>
      <c r="ED230" s="16"/>
      <c r="EE230" s="16"/>
      <c r="EF230" s="16"/>
      <c r="EG230" s="16"/>
      <c r="EH230" s="16"/>
      <c r="EI230" s="16"/>
      <c r="EJ230" s="16"/>
      <c r="EK230" s="16"/>
      <c r="EL230" s="16"/>
      <c r="EM230" s="16"/>
      <c r="EN230" s="16"/>
      <c r="EO230" s="16"/>
      <c r="EP230" s="16"/>
      <c r="EQ230" s="16"/>
      <c r="ER230" s="16"/>
      <c r="ES230" s="16"/>
      <c r="ET230" s="16"/>
      <c r="EU230" s="16"/>
      <c r="EV230" s="16"/>
      <c r="EW230" s="16"/>
      <c r="EX230" s="16"/>
      <c r="EY230" s="16"/>
      <c r="EZ230" s="16"/>
      <c r="FA230" s="16"/>
      <c r="FB230" s="16"/>
      <c r="FC230" s="16"/>
      <c r="FD230" s="16"/>
      <c r="FE230" s="16"/>
      <c r="FF230" s="16"/>
      <c r="FG230" s="16"/>
      <c r="FH230" s="16"/>
      <c r="FI230" s="16"/>
      <c r="FJ230" s="16"/>
      <c r="FK230" s="16"/>
      <c r="FL230" s="16"/>
      <c r="FM230" s="16"/>
      <c r="FN230" s="16"/>
      <c r="FO230" s="16"/>
      <c r="FP230" s="16"/>
      <c r="FQ230" s="16"/>
      <c r="FR230" s="16"/>
      <c r="FS230" s="16"/>
      <c r="FT230" s="16"/>
      <c r="FU230" s="16"/>
      <c r="FV230" s="16"/>
      <c r="FW230" s="16"/>
      <c r="FX230" s="16"/>
      <c r="FY230" s="16"/>
      <c r="FZ230" s="16"/>
      <c r="GA230" s="16"/>
      <c r="GB230" s="16"/>
      <c r="GC230" s="16"/>
      <c r="GD230" s="16"/>
      <c r="GE230" s="16"/>
      <c r="GF230" s="16"/>
      <c r="GG230" s="16"/>
      <c r="GH230" s="16"/>
      <c r="GI230" s="16"/>
      <c r="GJ230" s="16"/>
      <c r="GK230" s="16"/>
      <c r="GL230" s="16"/>
      <c r="GM230" s="16"/>
      <c r="GN230" s="16"/>
      <c r="GO230" s="16"/>
      <c r="GP230" s="16"/>
      <c r="GQ230" s="16"/>
      <c r="GR230" s="16"/>
      <c r="GS230" s="16"/>
      <c r="GT230" s="16"/>
      <c r="GU230" s="16"/>
      <c r="GV230" s="16"/>
      <c r="GW230" s="16"/>
      <c r="GX230" s="16"/>
      <c r="GY230" s="16"/>
      <c r="GZ230" s="16"/>
      <c r="HA230" s="16"/>
      <c r="HB230" s="16"/>
      <c r="HC230" s="16"/>
      <c r="HD230" s="16"/>
      <c r="HE230" s="16"/>
      <c r="HF230" s="16"/>
      <c r="HG230" s="16"/>
      <c r="HH230" s="16"/>
      <c r="HI230" s="16"/>
      <c r="HJ230" s="16"/>
      <c r="HK230" s="16"/>
      <c r="HL230" s="16"/>
      <c r="HM230" s="16"/>
      <c r="HN230" s="16"/>
      <c r="HO230" s="16"/>
      <c r="HP230" s="16"/>
      <c r="HQ230" s="16"/>
      <c r="HR230" s="16"/>
      <c r="HS230" s="16"/>
      <c r="HT230" s="16"/>
      <c r="HU230" s="16"/>
      <c r="HV230" s="16"/>
      <c r="HW230" s="16"/>
      <c r="HX230" s="16"/>
      <c r="HY230" s="16"/>
      <c r="HZ230" s="16"/>
      <c r="IA230" s="16"/>
      <c r="IB230" s="16"/>
      <c r="IC230" s="16"/>
      <c r="ID230" s="16"/>
      <c r="IE230" s="16"/>
      <c r="IF230" s="16"/>
      <c r="IG230" s="16"/>
      <c r="IH230" s="16"/>
      <c r="II230" s="16"/>
      <c r="IJ230" s="16"/>
      <c r="IK230" s="16"/>
      <c r="IL230" s="16"/>
      <c r="IM230" s="16"/>
      <c r="IN230" s="16"/>
      <c r="IO230" s="16"/>
      <c r="IP230" s="16"/>
      <c r="IQ230" s="16"/>
      <c r="IR230" s="16"/>
      <c r="IS230" s="16"/>
      <c r="IT230" s="16"/>
      <c r="IU230" s="16"/>
      <c r="IV230" s="16"/>
    </row>
    <row r="231" ht="12.75">
      <c r="D231" s="86"/>
    </row>
    <row r="232" spans="1:256" s="31" customFormat="1" ht="15.75">
      <c r="A232" s="76" t="s">
        <v>247</v>
      </c>
      <c r="D232" s="86"/>
      <c r="E232" s="86"/>
      <c r="F232" s="86"/>
      <c r="O232" s="8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16"/>
      <c r="BQ232" s="16"/>
      <c r="BR232" s="16"/>
      <c r="BS232" s="16"/>
      <c r="BT232" s="16"/>
      <c r="BU232" s="16"/>
      <c r="BV232" s="16"/>
      <c r="BW232" s="16"/>
      <c r="BX232" s="16"/>
      <c r="BY232" s="16"/>
      <c r="BZ232" s="16"/>
      <c r="CA232" s="16"/>
      <c r="CB232" s="16"/>
      <c r="CC232" s="16"/>
      <c r="CD232" s="16"/>
      <c r="CE232" s="16"/>
      <c r="CF232" s="16"/>
      <c r="CG232" s="16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16"/>
      <c r="CU232" s="16"/>
      <c r="CV232" s="16"/>
      <c r="CW232" s="16"/>
      <c r="CX232" s="16"/>
      <c r="CY232" s="16"/>
      <c r="CZ232" s="16"/>
      <c r="DA232" s="16"/>
      <c r="DB232" s="16"/>
      <c r="DC232" s="16"/>
      <c r="DD232" s="16"/>
      <c r="DE232" s="16"/>
      <c r="DF232" s="16"/>
      <c r="DG232" s="16"/>
      <c r="DH232" s="16"/>
      <c r="DI232" s="16"/>
      <c r="DJ232" s="16"/>
      <c r="DK232" s="16"/>
      <c r="DL232" s="16"/>
      <c r="DM232" s="16"/>
      <c r="DN232" s="16"/>
      <c r="DO232" s="16"/>
      <c r="DP232" s="16"/>
      <c r="DQ232" s="16"/>
      <c r="DR232" s="16"/>
      <c r="DS232" s="16"/>
      <c r="DT232" s="16"/>
      <c r="DU232" s="16"/>
      <c r="DV232" s="16"/>
      <c r="DW232" s="16"/>
      <c r="DX232" s="16"/>
      <c r="DY232" s="16"/>
      <c r="DZ232" s="16"/>
      <c r="EA232" s="16"/>
      <c r="EB232" s="16"/>
      <c r="EC232" s="16"/>
      <c r="ED232" s="16"/>
      <c r="EE232" s="16"/>
      <c r="EF232" s="16"/>
      <c r="EG232" s="16"/>
      <c r="EH232" s="16"/>
      <c r="EI232" s="16"/>
      <c r="EJ232" s="16"/>
      <c r="EK232" s="16"/>
      <c r="EL232" s="16"/>
      <c r="EM232" s="16"/>
      <c r="EN232" s="16"/>
      <c r="EO232" s="16"/>
      <c r="EP232" s="16"/>
      <c r="EQ232" s="16"/>
      <c r="ER232" s="16"/>
      <c r="ES232" s="16"/>
      <c r="ET232" s="16"/>
      <c r="EU232" s="16"/>
      <c r="EV232" s="16"/>
      <c r="EW232" s="16"/>
      <c r="EX232" s="16"/>
      <c r="EY232" s="16"/>
      <c r="EZ232" s="16"/>
      <c r="FA232" s="16"/>
      <c r="FB232" s="16"/>
      <c r="FC232" s="16"/>
      <c r="FD232" s="16"/>
      <c r="FE232" s="16"/>
      <c r="FF232" s="16"/>
      <c r="FG232" s="16"/>
      <c r="FH232" s="16"/>
      <c r="FI232" s="16"/>
      <c r="FJ232" s="16"/>
      <c r="FK232" s="16"/>
      <c r="FL232" s="16"/>
      <c r="FM232" s="16"/>
      <c r="FN232" s="16"/>
      <c r="FO232" s="16"/>
      <c r="FP232" s="16"/>
      <c r="FQ232" s="16"/>
      <c r="FR232" s="16"/>
      <c r="FS232" s="16"/>
      <c r="FT232" s="16"/>
      <c r="FU232" s="16"/>
      <c r="FV232" s="16"/>
      <c r="FW232" s="16"/>
      <c r="FX232" s="16"/>
      <c r="FY232" s="16"/>
      <c r="FZ232" s="16"/>
      <c r="GA232" s="16"/>
      <c r="GB232" s="16"/>
      <c r="GC232" s="16"/>
      <c r="GD232" s="16"/>
      <c r="GE232" s="16"/>
      <c r="GF232" s="16"/>
      <c r="GG232" s="16"/>
      <c r="GH232" s="16"/>
      <c r="GI232" s="16"/>
      <c r="GJ232" s="16"/>
      <c r="GK232" s="16"/>
      <c r="GL232" s="16"/>
      <c r="GM232" s="16"/>
      <c r="GN232" s="16"/>
      <c r="GO232" s="16"/>
      <c r="GP232" s="16"/>
      <c r="GQ232" s="16"/>
      <c r="GR232" s="16"/>
      <c r="GS232" s="16"/>
      <c r="GT232" s="16"/>
      <c r="GU232" s="16"/>
      <c r="GV232" s="16"/>
      <c r="GW232" s="16"/>
      <c r="GX232" s="16"/>
      <c r="GY232" s="16"/>
      <c r="GZ232" s="16"/>
      <c r="HA232" s="16"/>
      <c r="HB232" s="16"/>
      <c r="HC232" s="16"/>
      <c r="HD232" s="16"/>
      <c r="HE232" s="16"/>
      <c r="HF232" s="16"/>
      <c r="HG232" s="16"/>
      <c r="HH232" s="16"/>
      <c r="HI232" s="16"/>
      <c r="HJ232" s="16"/>
      <c r="HK232" s="16"/>
      <c r="HL232" s="16"/>
      <c r="HM232" s="16"/>
      <c r="HN232" s="16"/>
      <c r="HO232" s="16"/>
      <c r="HP232" s="16"/>
      <c r="HQ232" s="16"/>
      <c r="HR232" s="16"/>
      <c r="HS232" s="16"/>
      <c r="HT232" s="16"/>
      <c r="HU232" s="16"/>
      <c r="HV232" s="16"/>
      <c r="HW232" s="16"/>
      <c r="HX232" s="16"/>
      <c r="HY232" s="16"/>
      <c r="HZ232" s="16"/>
      <c r="IA232" s="16"/>
      <c r="IB232" s="16"/>
      <c r="IC232" s="16"/>
      <c r="ID232" s="16"/>
      <c r="IE232" s="16"/>
      <c r="IF232" s="16"/>
      <c r="IG232" s="16"/>
      <c r="IH232" s="16"/>
      <c r="II232" s="16"/>
      <c r="IJ232" s="16"/>
      <c r="IK232" s="16"/>
      <c r="IL232" s="16"/>
      <c r="IM232" s="16"/>
      <c r="IN232" s="16"/>
      <c r="IO232" s="16"/>
      <c r="IP232" s="16"/>
      <c r="IQ232" s="16"/>
      <c r="IR232" s="16"/>
      <c r="IS232" s="16"/>
      <c r="IT232" s="16"/>
      <c r="IU232" s="16"/>
      <c r="IV232" s="16"/>
    </row>
    <row r="233" spans="2:256" s="31" customFormat="1" ht="12.75">
      <c r="B233"/>
      <c r="C233"/>
      <c r="D233" s="16"/>
      <c r="E233" s="16"/>
      <c r="F233" s="16"/>
      <c r="G233"/>
      <c r="O233" s="8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  <c r="BK233" s="16"/>
      <c r="BL233" s="16"/>
      <c r="BM233" s="16"/>
      <c r="BN233" s="16"/>
      <c r="BO233" s="16"/>
      <c r="BP233" s="16"/>
      <c r="BQ233" s="16"/>
      <c r="BR233" s="16"/>
      <c r="BS233" s="16"/>
      <c r="BT233" s="16"/>
      <c r="BU233" s="16"/>
      <c r="BV233" s="16"/>
      <c r="BW233" s="16"/>
      <c r="BX233" s="16"/>
      <c r="BY233" s="16"/>
      <c r="BZ233" s="16"/>
      <c r="CA233" s="16"/>
      <c r="CB233" s="16"/>
      <c r="CC233" s="16"/>
      <c r="CD233" s="16"/>
      <c r="CE233" s="16"/>
      <c r="CF233" s="16"/>
      <c r="CG233" s="16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16"/>
      <c r="CU233" s="16"/>
      <c r="CV233" s="16"/>
      <c r="CW233" s="16"/>
      <c r="CX233" s="16"/>
      <c r="CY233" s="16"/>
      <c r="CZ233" s="16"/>
      <c r="DA233" s="16"/>
      <c r="DB233" s="16"/>
      <c r="DC233" s="16"/>
      <c r="DD233" s="16"/>
      <c r="DE233" s="16"/>
      <c r="DF233" s="16"/>
      <c r="DG233" s="16"/>
      <c r="DH233" s="16"/>
      <c r="DI233" s="16"/>
      <c r="DJ233" s="16"/>
      <c r="DK233" s="16"/>
      <c r="DL233" s="16"/>
      <c r="DM233" s="16"/>
      <c r="DN233" s="16"/>
      <c r="DO233" s="16"/>
      <c r="DP233" s="16"/>
      <c r="DQ233" s="16"/>
      <c r="DR233" s="16"/>
      <c r="DS233" s="16"/>
      <c r="DT233" s="16"/>
      <c r="DU233" s="16"/>
      <c r="DV233" s="16"/>
      <c r="DW233" s="16"/>
      <c r="DX233" s="16"/>
      <c r="DY233" s="16"/>
      <c r="DZ233" s="16"/>
      <c r="EA233" s="16"/>
      <c r="EB233" s="16"/>
      <c r="EC233" s="16"/>
      <c r="ED233" s="16"/>
      <c r="EE233" s="16"/>
      <c r="EF233" s="16"/>
      <c r="EG233" s="16"/>
      <c r="EH233" s="16"/>
      <c r="EI233" s="16"/>
      <c r="EJ233" s="16"/>
      <c r="EK233" s="16"/>
      <c r="EL233" s="16"/>
      <c r="EM233" s="16"/>
      <c r="EN233" s="16"/>
      <c r="EO233" s="16"/>
      <c r="EP233" s="16"/>
      <c r="EQ233" s="16"/>
      <c r="ER233" s="16"/>
      <c r="ES233" s="16"/>
      <c r="ET233" s="16"/>
      <c r="EU233" s="16"/>
      <c r="EV233" s="16"/>
      <c r="EW233" s="16"/>
      <c r="EX233" s="16"/>
      <c r="EY233" s="16"/>
      <c r="EZ233" s="16"/>
      <c r="FA233" s="16"/>
      <c r="FB233" s="16"/>
      <c r="FC233" s="16"/>
      <c r="FD233" s="16"/>
      <c r="FE233" s="16"/>
      <c r="FF233" s="16"/>
      <c r="FG233" s="16"/>
      <c r="FH233" s="16"/>
      <c r="FI233" s="16"/>
      <c r="FJ233" s="16"/>
      <c r="FK233" s="16"/>
      <c r="FL233" s="16"/>
      <c r="FM233" s="16"/>
      <c r="FN233" s="16"/>
      <c r="FO233" s="16"/>
      <c r="FP233" s="16"/>
      <c r="FQ233" s="16"/>
      <c r="FR233" s="16"/>
      <c r="FS233" s="16"/>
      <c r="FT233" s="16"/>
      <c r="FU233" s="16"/>
      <c r="FV233" s="16"/>
      <c r="FW233" s="16"/>
      <c r="FX233" s="16"/>
      <c r="FY233" s="16"/>
      <c r="FZ233" s="16"/>
      <c r="GA233" s="16"/>
      <c r="GB233" s="16"/>
      <c r="GC233" s="16"/>
      <c r="GD233" s="16"/>
      <c r="GE233" s="16"/>
      <c r="GF233" s="16"/>
      <c r="GG233" s="16"/>
      <c r="GH233" s="16"/>
      <c r="GI233" s="16"/>
      <c r="GJ233" s="16"/>
      <c r="GK233" s="16"/>
      <c r="GL233" s="16"/>
      <c r="GM233" s="16"/>
      <c r="GN233" s="16"/>
      <c r="GO233" s="16"/>
      <c r="GP233" s="16"/>
      <c r="GQ233" s="16"/>
      <c r="GR233" s="16"/>
      <c r="GS233" s="16"/>
      <c r="GT233" s="16"/>
      <c r="GU233" s="16"/>
      <c r="GV233" s="16"/>
      <c r="GW233" s="16"/>
      <c r="GX233" s="16"/>
      <c r="GY233" s="16"/>
      <c r="GZ233" s="16"/>
      <c r="HA233" s="16"/>
      <c r="HB233" s="16"/>
      <c r="HC233" s="16"/>
      <c r="HD233" s="16"/>
      <c r="HE233" s="16"/>
      <c r="HF233" s="16"/>
      <c r="HG233" s="16"/>
      <c r="HH233" s="16"/>
      <c r="HI233" s="16"/>
      <c r="HJ233" s="16"/>
      <c r="HK233" s="16"/>
      <c r="HL233" s="16"/>
      <c r="HM233" s="16"/>
      <c r="HN233" s="16"/>
      <c r="HO233" s="16"/>
      <c r="HP233" s="16"/>
      <c r="HQ233" s="16"/>
      <c r="HR233" s="16"/>
      <c r="HS233" s="16"/>
      <c r="HT233" s="16"/>
      <c r="HU233" s="16"/>
      <c r="HV233" s="16"/>
      <c r="HW233" s="16"/>
      <c r="HX233" s="16"/>
      <c r="HY233" s="16"/>
      <c r="HZ233" s="16"/>
      <c r="IA233" s="16"/>
      <c r="IB233" s="16"/>
      <c r="IC233" s="16"/>
      <c r="ID233" s="16"/>
      <c r="IE233" s="16"/>
      <c r="IF233" s="16"/>
      <c r="IG233" s="16"/>
      <c r="IH233" s="16"/>
      <c r="II233" s="16"/>
      <c r="IJ233" s="16"/>
      <c r="IK233" s="16"/>
      <c r="IL233" s="16"/>
      <c r="IM233" s="16"/>
      <c r="IN233" s="16"/>
      <c r="IO233" s="16"/>
      <c r="IP233" s="16"/>
      <c r="IQ233" s="16"/>
      <c r="IR233" s="16"/>
      <c r="IS233" s="16"/>
      <c r="IT233" s="16"/>
      <c r="IU233" s="16"/>
      <c r="IV233" s="16"/>
    </row>
    <row r="234" spans="1:256" s="31" customFormat="1" ht="12.75">
      <c r="A234" s="67" t="s">
        <v>37</v>
      </c>
      <c r="B234"/>
      <c r="C234"/>
      <c r="D234" s="16"/>
      <c r="E234" s="16"/>
      <c r="F234" s="16"/>
      <c r="G234"/>
      <c r="O234" s="8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  <c r="BK234" s="16"/>
      <c r="BL234" s="16"/>
      <c r="BM234" s="16"/>
      <c r="BN234" s="16"/>
      <c r="BO234" s="16"/>
      <c r="BP234" s="16"/>
      <c r="BQ234" s="16"/>
      <c r="BR234" s="16"/>
      <c r="BS234" s="16"/>
      <c r="BT234" s="16"/>
      <c r="BU234" s="16"/>
      <c r="BV234" s="16"/>
      <c r="BW234" s="16"/>
      <c r="BX234" s="16"/>
      <c r="BY234" s="16"/>
      <c r="BZ234" s="16"/>
      <c r="CA234" s="16"/>
      <c r="CB234" s="16"/>
      <c r="CC234" s="16"/>
      <c r="CD234" s="16"/>
      <c r="CE234" s="16"/>
      <c r="CF234" s="16"/>
      <c r="CG234" s="16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16"/>
      <c r="CU234" s="16"/>
      <c r="CV234" s="16"/>
      <c r="CW234" s="16"/>
      <c r="CX234" s="16"/>
      <c r="CY234" s="16"/>
      <c r="CZ234" s="16"/>
      <c r="DA234" s="16"/>
      <c r="DB234" s="16"/>
      <c r="DC234" s="16"/>
      <c r="DD234" s="16"/>
      <c r="DE234" s="16"/>
      <c r="DF234" s="16"/>
      <c r="DG234" s="16"/>
      <c r="DH234" s="16"/>
      <c r="DI234" s="16"/>
      <c r="DJ234" s="16"/>
      <c r="DK234" s="16"/>
      <c r="DL234" s="16"/>
      <c r="DM234" s="16"/>
      <c r="DN234" s="16"/>
      <c r="DO234" s="16"/>
      <c r="DP234" s="16"/>
      <c r="DQ234" s="16"/>
      <c r="DR234" s="16"/>
      <c r="DS234" s="16"/>
      <c r="DT234" s="16"/>
      <c r="DU234" s="16"/>
      <c r="DV234" s="16"/>
      <c r="DW234" s="16"/>
      <c r="DX234" s="16"/>
      <c r="DY234" s="16"/>
      <c r="DZ234" s="16"/>
      <c r="EA234" s="16"/>
      <c r="EB234" s="16"/>
      <c r="EC234" s="16"/>
      <c r="ED234" s="16"/>
      <c r="EE234" s="16"/>
      <c r="EF234" s="16"/>
      <c r="EG234" s="16"/>
      <c r="EH234" s="16"/>
      <c r="EI234" s="16"/>
      <c r="EJ234" s="16"/>
      <c r="EK234" s="16"/>
      <c r="EL234" s="16"/>
      <c r="EM234" s="16"/>
      <c r="EN234" s="16"/>
      <c r="EO234" s="16"/>
      <c r="EP234" s="16"/>
      <c r="EQ234" s="16"/>
      <c r="ER234" s="16"/>
      <c r="ES234" s="16"/>
      <c r="ET234" s="16"/>
      <c r="EU234" s="16"/>
      <c r="EV234" s="16"/>
      <c r="EW234" s="16"/>
      <c r="EX234" s="16"/>
      <c r="EY234" s="16"/>
      <c r="EZ234" s="16"/>
      <c r="FA234" s="16"/>
      <c r="FB234" s="16"/>
      <c r="FC234" s="16"/>
      <c r="FD234" s="16"/>
      <c r="FE234" s="16"/>
      <c r="FF234" s="16"/>
      <c r="FG234" s="16"/>
      <c r="FH234" s="16"/>
      <c r="FI234" s="16"/>
      <c r="FJ234" s="16"/>
      <c r="FK234" s="16"/>
      <c r="FL234" s="16"/>
      <c r="FM234" s="16"/>
      <c r="FN234" s="16"/>
      <c r="FO234" s="16"/>
      <c r="FP234" s="16"/>
      <c r="FQ234" s="16"/>
      <c r="FR234" s="16"/>
      <c r="FS234" s="16"/>
      <c r="FT234" s="16"/>
      <c r="FU234" s="16"/>
      <c r="FV234" s="16"/>
      <c r="FW234" s="16"/>
      <c r="FX234" s="16"/>
      <c r="FY234" s="16"/>
      <c r="FZ234" s="16"/>
      <c r="GA234" s="16"/>
      <c r="GB234" s="16"/>
      <c r="GC234" s="16"/>
      <c r="GD234" s="16"/>
      <c r="GE234" s="16"/>
      <c r="GF234" s="16"/>
      <c r="GG234" s="16"/>
      <c r="GH234" s="16"/>
      <c r="GI234" s="16"/>
      <c r="GJ234" s="16"/>
      <c r="GK234" s="16"/>
      <c r="GL234" s="16"/>
      <c r="GM234" s="16"/>
      <c r="GN234" s="16"/>
      <c r="GO234" s="16"/>
      <c r="GP234" s="16"/>
      <c r="GQ234" s="16"/>
      <c r="GR234" s="16"/>
      <c r="GS234" s="16"/>
      <c r="GT234" s="16"/>
      <c r="GU234" s="16"/>
      <c r="GV234" s="16"/>
      <c r="GW234" s="16"/>
      <c r="GX234" s="16"/>
      <c r="GY234" s="16"/>
      <c r="GZ234" s="16"/>
      <c r="HA234" s="16"/>
      <c r="HB234" s="16"/>
      <c r="HC234" s="16"/>
      <c r="HD234" s="16"/>
      <c r="HE234" s="16"/>
      <c r="HF234" s="16"/>
      <c r="HG234" s="16"/>
      <c r="HH234" s="16"/>
      <c r="HI234" s="16"/>
      <c r="HJ234" s="16"/>
      <c r="HK234" s="16"/>
      <c r="HL234" s="16"/>
      <c r="HM234" s="16"/>
      <c r="HN234" s="16"/>
      <c r="HO234" s="16"/>
      <c r="HP234" s="16"/>
      <c r="HQ234" s="16"/>
      <c r="HR234" s="16"/>
      <c r="HS234" s="16"/>
      <c r="HT234" s="16"/>
      <c r="HU234" s="16"/>
      <c r="HV234" s="16"/>
      <c r="HW234" s="16"/>
      <c r="HX234" s="16"/>
      <c r="HY234" s="16"/>
      <c r="HZ234" s="16"/>
      <c r="IA234" s="16"/>
      <c r="IB234" s="16"/>
      <c r="IC234" s="16"/>
      <c r="ID234" s="16"/>
      <c r="IE234" s="16"/>
      <c r="IF234" s="16"/>
      <c r="IG234" s="16"/>
      <c r="IH234" s="16"/>
      <c r="II234" s="16"/>
      <c r="IJ234" s="16"/>
      <c r="IK234" s="16"/>
      <c r="IL234" s="16"/>
      <c r="IM234" s="16"/>
      <c r="IN234" s="16"/>
      <c r="IO234" s="16"/>
      <c r="IP234" s="16"/>
      <c r="IQ234" s="16"/>
      <c r="IR234" s="16"/>
      <c r="IS234" s="16"/>
      <c r="IT234" s="16"/>
      <c r="IU234" s="16"/>
      <c r="IV234" s="16"/>
    </row>
    <row r="235" spans="2:256" s="31" customFormat="1" ht="12.75">
      <c r="B235"/>
      <c r="C235"/>
      <c r="D235" s="16"/>
      <c r="E235" s="16"/>
      <c r="F235" s="16"/>
      <c r="G235"/>
      <c r="O235" s="8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6"/>
      <c r="CE235" s="16"/>
      <c r="CF235" s="16"/>
      <c r="CG235" s="16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16"/>
      <c r="CU235" s="16"/>
      <c r="CV235" s="16"/>
      <c r="CW235" s="16"/>
      <c r="CX235" s="16"/>
      <c r="CY235" s="16"/>
      <c r="CZ235" s="16"/>
      <c r="DA235" s="16"/>
      <c r="DB235" s="16"/>
      <c r="DC235" s="16"/>
      <c r="DD235" s="16"/>
      <c r="DE235" s="16"/>
      <c r="DF235" s="16"/>
      <c r="DG235" s="16"/>
      <c r="DH235" s="16"/>
      <c r="DI235" s="16"/>
      <c r="DJ235" s="16"/>
      <c r="DK235" s="16"/>
      <c r="DL235" s="16"/>
      <c r="DM235" s="16"/>
      <c r="DN235" s="16"/>
      <c r="DO235" s="16"/>
      <c r="DP235" s="16"/>
      <c r="DQ235" s="16"/>
      <c r="DR235" s="16"/>
      <c r="DS235" s="16"/>
      <c r="DT235" s="16"/>
      <c r="DU235" s="16"/>
      <c r="DV235" s="16"/>
      <c r="DW235" s="16"/>
      <c r="DX235" s="16"/>
      <c r="DY235" s="16"/>
      <c r="DZ235" s="16"/>
      <c r="EA235" s="16"/>
      <c r="EB235" s="16"/>
      <c r="EC235" s="16"/>
      <c r="ED235" s="16"/>
      <c r="EE235" s="16"/>
      <c r="EF235" s="16"/>
      <c r="EG235" s="16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  <c r="FB235" s="16"/>
      <c r="FC235" s="16"/>
      <c r="FD235" s="16"/>
      <c r="FE235" s="16"/>
      <c r="FF235" s="16"/>
      <c r="FG235" s="16"/>
      <c r="FH235" s="16"/>
      <c r="FI235" s="16"/>
      <c r="FJ235" s="16"/>
      <c r="FK235" s="16"/>
      <c r="FL235" s="16"/>
      <c r="FM235" s="16"/>
      <c r="FN235" s="16"/>
      <c r="FO235" s="16"/>
      <c r="FP235" s="16"/>
      <c r="FQ235" s="16"/>
      <c r="FR235" s="16"/>
      <c r="FS235" s="16"/>
      <c r="FT235" s="16"/>
      <c r="FU235" s="16"/>
      <c r="FV235" s="16"/>
      <c r="FW235" s="16"/>
      <c r="FX235" s="16"/>
      <c r="FY235" s="16"/>
      <c r="FZ235" s="16"/>
      <c r="GA235" s="16"/>
      <c r="GB235" s="16"/>
      <c r="GC235" s="16"/>
      <c r="GD235" s="16"/>
      <c r="GE235" s="16"/>
      <c r="GF235" s="16"/>
      <c r="GG235" s="16"/>
      <c r="GH235" s="16"/>
      <c r="GI235" s="16"/>
      <c r="GJ235" s="16"/>
      <c r="GK235" s="16"/>
      <c r="GL235" s="16"/>
      <c r="GM235" s="16"/>
      <c r="GN235" s="16"/>
      <c r="GO235" s="16"/>
      <c r="GP235" s="16"/>
      <c r="GQ235" s="16"/>
      <c r="GR235" s="16"/>
      <c r="GS235" s="16"/>
      <c r="GT235" s="16"/>
      <c r="GU235" s="16"/>
      <c r="GV235" s="16"/>
      <c r="GW235" s="16"/>
      <c r="GX235" s="16"/>
      <c r="GY235" s="16"/>
      <c r="GZ235" s="16"/>
      <c r="HA235" s="16"/>
      <c r="HB235" s="16"/>
      <c r="HC235" s="16"/>
      <c r="HD235" s="16"/>
      <c r="HE235" s="16"/>
      <c r="HF235" s="16"/>
      <c r="HG235" s="16"/>
      <c r="HH235" s="16"/>
      <c r="HI235" s="16"/>
      <c r="HJ235" s="16"/>
      <c r="HK235" s="16"/>
      <c r="HL235" s="16"/>
      <c r="HM235" s="16"/>
      <c r="HN235" s="16"/>
      <c r="HO235" s="16"/>
      <c r="HP235" s="16"/>
      <c r="HQ235" s="16"/>
      <c r="HR235" s="16"/>
      <c r="HS235" s="16"/>
      <c r="HT235" s="16"/>
      <c r="HU235" s="16"/>
      <c r="HV235" s="16"/>
      <c r="HW235" s="16"/>
      <c r="HX235" s="16"/>
      <c r="HY235" s="16"/>
      <c r="HZ235" s="16"/>
      <c r="IA235" s="16"/>
      <c r="IB235" s="16"/>
      <c r="IC235" s="16"/>
      <c r="ID235" s="16"/>
      <c r="IE235" s="16"/>
      <c r="IF235" s="16"/>
      <c r="IG235" s="16"/>
      <c r="IH235" s="16"/>
      <c r="II235" s="16"/>
      <c r="IJ235" s="16"/>
      <c r="IK235" s="16"/>
      <c r="IL235" s="16"/>
      <c r="IM235" s="16"/>
      <c r="IN235" s="16"/>
      <c r="IO235" s="16"/>
      <c r="IP235" s="16"/>
      <c r="IQ235" s="16"/>
      <c r="IR235" s="16"/>
      <c r="IS235" s="16"/>
      <c r="IT235" s="16"/>
      <c r="IU235" s="16"/>
      <c r="IV235" s="16"/>
    </row>
    <row r="236" spans="1:256" s="31" customFormat="1" ht="25.5">
      <c r="A236" s="7" t="s">
        <v>11</v>
      </c>
      <c r="B236" s="7" t="s">
        <v>12</v>
      </c>
      <c r="C236" s="5" t="s">
        <v>13</v>
      </c>
      <c r="D236" s="54" t="s">
        <v>126</v>
      </c>
      <c r="E236" s="61" t="s">
        <v>127</v>
      </c>
      <c r="F236" s="5" t="s">
        <v>2</v>
      </c>
      <c r="G236" s="53" t="s">
        <v>128</v>
      </c>
      <c r="O236" s="86"/>
      <c r="P236" s="16"/>
      <c r="Q236" s="16"/>
      <c r="R236" s="175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16"/>
      <c r="BQ236" s="16"/>
      <c r="BR236" s="16"/>
      <c r="BS236" s="16"/>
      <c r="BT236" s="16"/>
      <c r="BU236" s="16"/>
      <c r="BV236" s="16"/>
      <c r="BW236" s="16"/>
      <c r="BX236" s="16"/>
      <c r="BY236" s="16"/>
      <c r="BZ236" s="16"/>
      <c r="CA236" s="16"/>
      <c r="CB236" s="16"/>
      <c r="CC236" s="16"/>
      <c r="CD236" s="16"/>
      <c r="CE236" s="16"/>
      <c r="CF236" s="16"/>
      <c r="CG236" s="16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16"/>
      <c r="CU236" s="16"/>
      <c r="CV236" s="16"/>
      <c r="CW236" s="16"/>
      <c r="CX236" s="16"/>
      <c r="CY236" s="16"/>
      <c r="CZ236" s="16"/>
      <c r="DA236" s="16"/>
      <c r="DB236" s="16"/>
      <c r="DC236" s="16"/>
      <c r="DD236" s="16"/>
      <c r="DE236" s="16"/>
      <c r="DF236" s="16"/>
      <c r="DG236" s="16"/>
      <c r="DH236" s="16"/>
      <c r="DI236" s="16"/>
      <c r="DJ236" s="16"/>
      <c r="DK236" s="16"/>
      <c r="DL236" s="16"/>
      <c r="DM236" s="16"/>
      <c r="DN236" s="16"/>
      <c r="DO236" s="16"/>
      <c r="DP236" s="16"/>
      <c r="DQ236" s="16"/>
      <c r="DR236" s="16"/>
      <c r="DS236" s="16"/>
      <c r="DT236" s="16"/>
      <c r="DU236" s="16"/>
      <c r="DV236" s="16"/>
      <c r="DW236" s="16"/>
      <c r="DX236" s="16"/>
      <c r="DY236" s="16"/>
      <c r="DZ236" s="16"/>
      <c r="EA236" s="16"/>
      <c r="EB236" s="16"/>
      <c r="EC236" s="16"/>
      <c r="ED236" s="16"/>
      <c r="EE236" s="16"/>
      <c r="EF236" s="16"/>
      <c r="EG236" s="16"/>
      <c r="EH236" s="16"/>
      <c r="EI236" s="16"/>
      <c r="EJ236" s="16"/>
      <c r="EK236" s="16"/>
      <c r="EL236" s="16"/>
      <c r="EM236" s="16"/>
      <c r="EN236" s="16"/>
      <c r="EO236" s="16"/>
      <c r="EP236" s="16"/>
      <c r="EQ236" s="16"/>
      <c r="ER236" s="16"/>
      <c r="ES236" s="16"/>
      <c r="ET236" s="16"/>
      <c r="EU236" s="16"/>
      <c r="EV236" s="16"/>
      <c r="EW236" s="16"/>
      <c r="EX236" s="16"/>
      <c r="EY236" s="16"/>
      <c r="EZ236" s="16"/>
      <c r="FA236" s="16"/>
      <c r="FB236" s="16"/>
      <c r="FC236" s="16"/>
      <c r="FD236" s="16"/>
      <c r="FE236" s="16"/>
      <c r="FF236" s="16"/>
      <c r="FG236" s="16"/>
      <c r="FH236" s="16"/>
      <c r="FI236" s="16"/>
      <c r="FJ236" s="16"/>
      <c r="FK236" s="16"/>
      <c r="FL236" s="16"/>
      <c r="FM236" s="16"/>
      <c r="FN236" s="16"/>
      <c r="FO236" s="16"/>
      <c r="FP236" s="16"/>
      <c r="FQ236" s="16"/>
      <c r="FR236" s="16"/>
      <c r="FS236" s="16"/>
      <c r="FT236" s="16"/>
      <c r="FU236" s="16"/>
      <c r="FV236" s="16"/>
      <c r="FW236" s="16"/>
      <c r="FX236" s="16"/>
      <c r="FY236" s="16"/>
      <c r="FZ236" s="16"/>
      <c r="GA236" s="16"/>
      <c r="GB236" s="16"/>
      <c r="GC236" s="16"/>
      <c r="GD236" s="16"/>
      <c r="GE236" s="16"/>
      <c r="GF236" s="16"/>
      <c r="GG236" s="16"/>
      <c r="GH236" s="16"/>
      <c r="GI236" s="16"/>
      <c r="GJ236" s="16"/>
      <c r="GK236" s="16"/>
      <c r="GL236" s="16"/>
      <c r="GM236" s="16"/>
      <c r="GN236" s="16"/>
      <c r="GO236" s="16"/>
      <c r="GP236" s="16"/>
      <c r="GQ236" s="16"/>
      <c r="GR236" s="16"/>
      <c r="GS236" s="16"/>
      <c r="GT236" s="16"/>
      <c r="GU236" s="16"/>
      <c r="GV236" s="16"/>
      <c r="GW236" s="16"/>
      <c r="GX236" s="16"/>
      <c r="GY236" s="16"/>
      <c r="GZ236" s="16"/>
      <c r="HA236" s="16"/>
      <c r="HB236" s="16"/>
      <c r="HC236" s="16"/>
      <c r="HD236" s="16"/>
      <c r="HE236" s="16"/>
      <c r="HF236" s="16"/>
      <c r="HG236" s="16"/>
      <c r="HH236" s="16"/>
      <c r="HI236" s="16"/>
      <c r="HJ236" s="16"/>
      <c r="HK236" s="16"/>
      <c r="HL236" s="16"/>
      <c r="HM236" s="16"/>
      <c r="HN236" s="16"/>
      <c r="HO236" s="16"/>
      <c r="HP236" s="16"/>
      <c r="HQ236" s="16"/>
      <c r="HR236" s="16"/>
      <c r="HS236" s="16"/>
      <c r="HT236" s="16"/>
      <c r="HU236" s="16"/>
      <c r="HV236" s="16"/>
      <c r="HW236" s="16"/>
      <c r="HX236" s="16"/>
      <c r="HY236" s="16"/>
      <c r="HZ236" s="16"/>
      <c r="IA236" s="16"/>
      <c r="IB236" s="16"/>
      <c r="IC236" s="16"/>
      <c r="ID236" s="16"/>
      <c r="IE236" s="16"/>
      <c r="IF236" s="16"/>
      <c r="IG236" s="16"/>
      <c r="IH236" s="16"/>
      <c r="II236" s="16"/>
      <c r="IJ236" s="16"/>
      <c r="IK236" s="16"/>
      <c r="IL236" s="16"/>
      <c r="IM236" s="16"/>
      <c r="IN236" s="16"/>
      <c r="IO236" s="16"/>
      <c r="IP236" s="16"/>
      <c r="IQ236" s="16"/>
      <c r="IR236" s="16"/>
      <c r="IS236" s="16"/>
      <c r="IT236" s="16"/>
      <c r="IU236" s="16"/>
      <c r="IV236" s="16"/>
    </row>
    <row r="237" spans="1:256" s="31" customFormat="1" ht="12.75">
      <c r="A237" s="149" t="s">
        <v>55</v>
      </c>
      <c r="B237" s="150">
        <v>2212</v>
      </c>
      <c r="C237" s="153" t="s">
        <v>323</v>
      </c>
      <c r="D237" s="196">
        <v>548240</v>
      </c>
      <c r="E237" s="191">
        <v>548240</v>
      </c>
      <c r="F237" s="364">
        <v>108501</v>
      </c>
      <c r="G237" s="38">
        <f>F237/E237*100</f>
        <v>19.790785057638992</v>
      </c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16"/>
      <c r="BQ237" s="16"/>
      <c r="BR237" s="16"/>
      <c r="BS237" s="16"/>
      <c r="BT237" s="16"/>
      <c r="BU237" s="16"/>
      <c r="BV237" s="16"/>
      <c r="BW237" s="16"/>
      <c r="BX237" s="16"/>
      <c r="BY237" s="16"/>
      <c r="BZ237" s="16"/>
      <c r="CA237" s="16"/>
      <c r="CB237" s="16"/>
      <c r="CC237" s="16"/>
      <c r="CD237" s="16"/>
      <c r="CE237" s="16"/>
      <c r="CF237" s="16"/>
      <c r="CG237" s="16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16"/>
      <c r="CU237" s="16"/>
      <c r="CV237" s="16"/>
      <c r="CW237" s="16"/>
      <c r="CX237" s="16"/>
      <c r="CY237" s="16"/>
      <c r="CZ237" s="16"/>
      <c r="DA237" s="16"/>
      <c r="DB237" s="16"/>
      <c r="DC237" s="16"/>
      <c r="DD237" s="16"/>
      <c r="DE237" s="16"/>
      <c r="DF237" s="16"/>
      <c r="DG237" s="16"/>
      <c r="DH237" s="16"/>
      <c r="DI237" s="16"/>
      <c r="DJ237" s="16"/>
      <c r="DK237" s="16"/>
      <c r="DL237" s="16"/>
      <c r="DM237" s="16"/>
      <c r="DN237" s="16"/>
      <c r="DO237" s="16"/>
      <c r="DP237" s="16"/>
      <c r="DQ237" s="16"/>
      <c r="DR237" s="16"/>
      <c r="DS237" s="16"/>
      <c r="DT237" s="16"/>
      <c r="DU237" s="16"/>
      <c r="DV237" s="16"/>
      <c r="DW237" s="16"/>
      <c r="DX237" s="16"/>
      <c r="DY237" s="16"/>
      <c r="DZ237" s="16"/>
      <c r="EA237" s="16"/>
      <c r="EB237" s="16"/>
      <c r="EC237" s="16"/>
      <c r="ED237" s="16"/>
      <c r="EE237" s="16"/>
      <c r="EF237" s="16"/>
      <c r="EG237" s="16"/>
      <c r="EH237" s="16"/>
      <c r="EI237" s="16"/>
      <c r="EJ237" s="16"/>
      <c r="EK237" s="16"/>
      <c r="EL237" s="16"/>
      <c r="EM237" s="16"/>
      <c r="EN237" s="16"/>
      <c r="EO237" s="16"/>
      <c r="EP237" s="16"/>
      <c r="EQ237" s="16"/>
      <c r="ER237" s="16"/>
      <c r="ES237" s="16"/>
      <c r="ET237" s="16"/>
      <c r="EU237" s="16"/>
      <c r="EV237" s="16"/>
      <c r="EW237" s="16"/>
      <c r="EX237" s="16"/>
      <c r="EY237" s="16"/>
      <c r="EZ237" s="16"/>
      <c r="FA237" s="16"/>
      <c r="FB237" s="16"/>
      <c r="FC237" s="16"/>
      <c r="FD237" s="16"/>
      <c r="FE237" s="16"/>
      <c r="FF237" s="16"/>
      <c r="FG237" s="16"/>
      <c r="FH237" s="16"/>
      <c r="FI237" s="16"/>
      <c r="FJ237" s="16"/>
      <c r="FK237" s="16"/>
      <c r="FL237" s="16"/>
      <c r="FM237" s="16"/>
      <c r="FN237" s="16"/>
      <c r="FO237" s="16"/>
      <c r="FP237" s="16"/>
      <c r="FQ237" s="16"/>
      <c r="FR237" s="16"/>
      <c r="FS237" s="16"/>
      <c r="FT237" s="16"/>
      <c r="FU237" s="16"/>
      <c r="FV237" s="16"/>
      <c r="FW237" s="16"/>
      <c r="FX237" s="16"/>
      <c r="FY237" s="16"/>
      <c r="FZ237" s="16"/>
      <c r="GA237" s="16"/>
      <c r="GB237" s="16"/>
      <c r="GC237" s="16"/>
      <c r="GD237" s="16"/>
      <c r="GE237" s="16"/>
      <c r="GF237" s="16"/>
      <c r="GG237" s="16"/>
      <c r="GH237" s="16"/>
      <c r="GI237" s="16"/>
      <c r="GJ237" s="16"/>
      <c r="GK237" s="16"/>
      <c r="GL237" s="16"/>
      <c r="GM237" s="16"/>
      <c r="GN237" s="16"/>
      <c r="GO237" s="16"/>
      <c r="GP237" s="16"/>
      <c r="GQ237" s="16"/>
      <c r="GR237" s="16"/>
      <c r="GS237" s="16"/>
      <c r="GT237" s="16"/>
      <c r="GU237" s="16"/>
      <c r="GV237" s="16"/>
      <c r="GW237" s="16"/>
      <c r="GX237" s="16"/>
      <c r="GY237" s="16"/>
      <c r="GZ237" s="16"/>
      <c r="HA237" s="16"/>
      <c r="HB237" s="16"/>
      <c r="HC237" s="16"/>
      <c r="HD237" s="16"/>
      <c r="HE237" s="16"/>
      <c r="HF237" s="16"/>
      <c r="HG237" s="16"/>
      <c r="HH237" s="16"/>
      <c r="HI237" s="16"/>
      <c r="HJ237" s="16"/>
      <c r="HK237" s="16"/>
      <c r="HL237" s="16"/>
      <c r="HM237" s="16"/>
      <c r="HN237" s="16"/>
      <c r="HO237" s="16"/>
      <c r="HP237" s="16"/>
      <c r="HQ237" s="16"/>
      <c r="HR237" s="16"/>
      <c r="HS237" s="16"/>
      <c r="HT237" s="16"/>
      <c r="HU237" s="16"/>
      <c r="HV237" s="16"/>
      <c r="HW237" s="16"/>
      <c r="HX237" s="16"/>
      <c r="HY237" s="16"/>
      <c r="HZ237" s="16"/>
      <c r="IA237" s="16"/>
      <c r="IB237" s="16"/>
      <c r="IC237" s="16"/>
      <c r="ID237" s="16"/>
      <c r="IE237" s="16"/>
      <c r="IF237" s="16"/>
      <c r="IG237" s="16"/>
      <c r="IH237" s="16"/>
      <c r="II237" s="16"/>
      <c r="IJ237" s="16"/>
      <c r="IK237" s="16"/>
      <c r="IL237" s="16"/>
      <c r="IM237" s="16"/>
      <c r="IN237" s="16"/>
      <c r="IO237" s="16"/>
      <c r="IP237" s="16"/>
      <c r="IQ237" s="16"/>
      <c r="IR237" s="16"/>
      <c r="IS237" s="16"/>
      <c r="IT237" s="16"/>
      <c r="IU237" s="16"/>
      <c r="IV237" s="16"/>
    </row>
    <row r="238" spans="1:256" s="31" customFormat="1" ht="12.75">
      <c r="A238" s="149" t="s">
        <v>55</v>
      </c>
      <c r="B238" s="150">
        <v>2221</v>
      </c>
      <c r="C238" s="153" t="s">
        <v>351</v>
      </c>
      <c r="D238" s="196">
        <v>259760</v>
      </c>
      <c r="E238" s="438">
        <v>259787</v>
      </c>
      <c r="F238" s="364">
        <v>27830</v>
      </c>
      <c r="G238" s="38">
        <f>F238/E238*100</f>
        <v>10.712622263623661</v>
      </c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  <c r="BK238" s="16"/>
      <c r="BL238" s="16"/>
      <c r="BM238" s="16"/>
      <c r="BN238" s="16"/>
      <c r="BO238" s="16"/>
      <c r="BP238" s="16"/>
      <c r="BQ238" s="16"/>
      <c r="BR238" s="16"/>
      <c r="BS238" s="16"/>
      <c r="BT238" s="16"/>
      <c r="BU238" s="16"/>
      <c r="BV238" s="16"/>
      <c r="BW238" s="16"/>
      <c r="BX238" s="16"/>
      <c r="BY238" s="16"/>
      <c r="BZ238" s="16"/>
      <c r="CA238" s="16"/>
      <c r="CB238" s="16"/>
      <c r="CC238" s="16"/>
      <c r="CD238" s="16"/>
      <c r="CE238" s="16"/>
      <c r="CF238" s="16"/>
      <c r="CG238" s="16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16"/>
      <c r="CU238" s="16"/>
      <c r="CV238" s="16"/>
      <c r="CW238" s="16"/>
      <c r="CX238" s="16"/>
      <c r="CY238" s="16"/>
      <c r="CZ238" s="16"/>
      <c r="DA238" s="16"/>
      <c r="DB238" s="16"/>
      <c r="DC238" s="16"/>
      <c r="DD238" s="16"/>
      <c r="DE238" s="16"/>
      <c r="DF238" s="16"/>
      <c r="DG238" s="16"/>
      <c r="DH238" s="16"/>
      <c r="DI238" s="16"/>
      <c r="DJ238" s="16"/>
      <c r="DK238" s="16"/>
      <c r="DL238" s="16"/>
      <c r="DM238" s="16"/>
      <c r="DN238" s="16"/>
      <c r="DO238" s="16"/>
      <c r="DP238" s="16"/>
      <c r="DQ238" s="16"/>
      <c r="DR238" s="16"/>
      <c r="DS238" s="16"/>
      <c r="DT238" s="16"/>
      <c r="DU238" s="16"/>
      <c r="DV238" s="16"/>
      <c r="DW238" s="16"/>
      <c r="DX238" s="16"/>
      <c r="DY238" s="16"/>
      <c r="DZ238" s="16"/>
      <c r="EA238" s="16"/>
      <c r="EB238" s="16"/>
      <c r="EC238" s="16"/>
      <c r="ED238" s="16"/>
      <c r="EE238" s="16"/>
      <c r="EF238" s="16"/>
      <c r="EG238" s="16"/>
      <c r="EH238" s="16"/>
      <c r="EI238" s="16"/>
      <c r="EJ238" s="16"/>
      <c r="EK238" s="16"/>
      <c r="EL238" s="16"/>
      <c r="EM238" s="16"/>
      <c r="EN238" s="16"/>
      <c r="EO238" s="16"/>
      <c r="EP238" s="16"/>
      <c r="EQ238" s="16"/>
      <c r="ER238" s="16"/>
      <c r="ES238" s="16"/>
      <c r="ET238" s="16"/>
      <c r="EU238" s="16"/>
      <c r="EV238" s="16"/>
      <c r="EW238" s="16"/>
      <c r="EX238" s="16"/>
      <c r="EY238" s="16"/>
      <c r="EZ238" s="16"/>
      <c r="FA238" s="16"/>
      <c r="FB238" s="16"/>
      <c r="FC238" s="16"/>
      <c r="FD238" s="16"/>
      <c r="FE238" s="16"/>
      <c r="FF238" s="16"/>
      <c r="FG238" s="16"/>
      <c r="FH238" s="16"/>
      <c r="FI238" s="16"/>
      <c r="FJ238" s="16"/>
      <c r="FK238" s="16"/>
      <c r="FL238" s="16"/>
      <c r="FM238" s="16"/>
      <c r="FN238" s="16"/>
      <c r="FO238" s="16"/>
      <c r="FP238" s="16"/>
      <c r="FQ238" s="16"/>
      <c r="FR238" s="16"/>
      <c r="FS238" s="16"/>
      <c r="FT238" s="16"/>
      <c r="FU238" s="16"/>
      <c r="FV238" s="16"/>
      <c r="FW238" s="16"/>
      <c r="FX238" s="16"/>
      <c r="FY238" s="16"/>
      <c r="FZ238" s="16"/>
      <c r="GA238" s="16"/>
      <c r="GB238" s="16"/>
      <c r="GC238" s="16"/>
      <c r="GD238" s="16"/>
      <c r="GE238" s="16"/>
      <c r="GF238" s="16"/>
      <c r="GG238" s="16"/>
      <c r="GH238" s="16"/>
      <c r="GI238" s="16"/>
      <c r="GJ238" s="16"/>
      <c r="GK238" s="16"/>
      <c r="GL238" s="16"/>
      <c r="GM238" s="16"/>
      <c r="GN238" s="16"/>
      <c r="GO238" s="16"/>
      <c r="GP238" s="16"/>
      <c r="GQ238" s="16"/>
      <c r="GR238" s="16"/>
      <c r="GS238" s="16"/>
      <c r="GT238" s="16"/>
      <c r="GU238" s="16"/>
      <c r="GV238" s="16"/>
      <c r="GW238" s="16"/>
      <c r="GX238" s="16"/>
      <c r="GY238" s="16"/>
      <c r="GZ238" s="16"/>
      <c r="HA238" s="16"/>
      <c r="HB238" s="16"/>
      <c r="HC238" s="16"/>
      <c r="HD238" s="16"/>
      <c r="HE238" s="16"/>
      <c r="HF238" s="16"/>
      <c r="HG238" s="16"/>
      <c r="HH238" s="16"/>
      <c r="HI238" s="16"/>
      <c r="HJ238" s="16"/>
      <c r="HK238" s="16"/>
      <c r="HL238" s="16"/>
      <c r="HM238" s="16"/>
      <c r="HN238" s="16"/>
      <c r="HO238" s="16"/>
      <c r="HP238" s="16"/>
      <c r="HQ238" s="16"/>
      <c r="HR238" s="16"/>
      <c r="HS238" s="16"/>
      <c r="HT238" s="16"/>
      <c r="HU238" s="16"/>
      <c r="HV238" s="16"/>
      <c r="HW238" s="16"/>
      <c r="HX238" s="16"/>
      <c r="HY238" s="16"/>
      <c r="HZ238" s="16"/>
      <c r="IA238" s="16"/>
      <c r="IB238" s="16"/>
      <c r="IC238" s="16"/>
      <c r="ID238" s="16"/>
      <c r="IE238" s="16"/>
      <c r="IF238" s="16"/>
      <c r="IG238" s="16"/>
      <c r="IH238" s="16"/>
      <c r="II238" s="16"/>
      <c r="IJ238" s="16"/>
      <c r="IK238" s="16"/>
      <c r="IL238" s="16"/>
      <c r="IM238" s="16"/>
      <c r="IN238" s="16"/>
      <c r="IO238" s="16"/>
      <c r="IP238" s="16"/>
      <c r="IQ238" s="16"/>
      <c r="IR238" s="16"/>
      <c r="IS238" s="16"/>
      <c r="IT238" s="16"/>
      <c r="IU238" s="16"/>
      <c r="IV238" s="16"/>
    </row>
    <row r="239" spans="1:256" s="31" customFormat="1" ht="12.75">
      <c r="A239" s="149" t="s">
        <v>55</v>
      </c>
      <c r="B239" s="150">
        <v>2242</v>
      </c>
      <c r="C239" s="153" t="s">
        <v>147</v>
      </c>
      <c r="D239" s="196">
        <v>247303</v>
      </c>
      <c r="E239" s="191">
        <v>247303</v>
      </c>
      <c r="F239" s="364">
        <v>20500</v>
      </c>
      <c r="G239" s="38">
        <f>F239/E239*100</f>
        <v>8.289426331261652</v>
      </c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  <c r="DZ239" s="16"/>
      <c r="EA239" s="16"/>
      <c r="EB239" s="16"/>
      <c r="EC239" s="16"/>
      <c r="ED239" s="16"/>
      <c r="EE239" s="16"/>
      <c r="EF239" s="16"/>
      <c r="EG239" s="16"/>
      <c r="EH239" s="16"/>
      <c r="EI239" s="16"/>
      <c r="EJ239" s="16"/>
      <c r="EK239" s="16"/>
      <c r="EL239" s="16"/>
      <c r="EM239" s="16"/>
      <c r="EN239" s="16"/>
      <c r="EO239" s="16"/>
      <c r="EP239" s="16"/>
      <c r="EQ239" s="16"/>
      <c r="ER239" s="16"/>
      <c r="ES239" s="16"/>
      <c r="ET239" s="16"/>
      <c r="EU239" s="16"/>
      <c r="EV239" s="16"/>
      <c r="EW239" s="16"/>
      <c r="EX239" s="16"/>
      <c r="EY239" s="16"/>
      <c r="EZ239" s="16"/>
      <c r="FA239" s="16"/>
      <c r="FB239" s="16"/>
      <c r="FC239" s="16"/>
      <c r="FD239" s="16"/>
      <c r="FE239" s="16"/>
      <c r="FF239" s="16"/>
      <c r="FG239" s="16"/>
      <c r="FH239" s="16"/>
      <c r="FI239" s="16"/>
      <c r="FJ239" s="16"/>
      <c r="FK239" s="16"/>
      <c r="FL239" s="16"/>
      <c r="FM239" s="16"/>
      <c r="FN239" s="16"/>
      <c r="FO239" s="16"/>
      <c r="FP239" s="16"/>
      <c r="FQ239" s="16"/>
      <c r="FR239" s="16"/>
      <c r="FS239" s="16"/>
      <c r="FT239" s="16"/>
      <c r="FU239" s="16"/>
      <c r="FV239" s="16"/>
      <c r="FW239" s="16"/>
      <c r="FX239" s="16"/>
      <c r="FY239" s="16"/>
      <c r="FZ239" s="16"/>
      <c r="GA239" s="16"/>
      <c r="GB239" s="16"/>
      <c r="GC239" s="16"/>
      <c r="GD239" s="16"/>
      <c r="GE239" s="16"/>
      <c r="GF239" s="16"/>
      <c r="GG239" s="16"/>
      <c r="GH239" s="16"/>
      <c r="GI239" s="16"/>
      <c r="GJ239" s="16"/>
      <c r="GK239" s="16"/>
      <c r="GL239" s="16"/>
      <c r="GM239" s="16"/>
      <c r="GN239" s="16"/>
      <c r="GO239" s="16"/>
      <c r="GP239" s="16"/>
      <c r="GQ239" s="16"/>
      <c r="GR239" s="16"/>
      <c r="GS239" s="16"/>
      <c r="GT239" s="16"/>
      <c r="GU239" s="16"/>
      <c r="GV239" s="16"/>
      <c r="GW239" s="16"/>
      <c r="GX239" s="16"/>
      <c r="GY239" s="16"/>
      <c r="GZ239" s="16"/>
      <c r="HA239" s="16"/>
      <c r="HB239" s="16"/>
      <c r="HC239" s="16"/>
      <c r="HD239" s="16"/>
      <c r="HE239" s="16"/>
      <c r="HF239" s="16"/>
      <c r="HG239" s="16"/>
      <c r="HH239" s="16"/>
      <c r="HI239" s="16"/>
      <c r="HJ239" s="16"/>
      <c r="HK239" s="16"/>
      <c r="HL239" s="16"/>
      <c r="HM239" s="16"/>
      <c r="HN239" s="16"/>
      <c r="HO239" s="16"/>
      <c r="HP239" s="16"/>
      <c r="HQ239" s="16"/>
      <c r="HR239" s="16"/>
      <c r="HS239" s="16"/>
      <c r="HT239" s="16"/>
      <c r="HU239" s="16"/>
      <c r="HV239" s="16"/>
      <c r="HW239" s="16"/>
      <c r="HX239" s="16"/>
      <c r="HY239" s="16"/>
      <c r="HZ239" s="16"/>
      <c r="IA239" s="16"/>
      <c r="IB239" s="16"/>
      <c r="IC239" s="16"/>
      <c r="ID239" s="16"/>
      <c r="IE239" s="16"/>
      <c r="IF239" s="16"/>
      <c r="IG239" s="16"/>
      <c r="IH239" s="16"/>
      <c r="II239" s="16"/>
      <c r="IJ239" s="16"/>
      <c r="IK239" s="16"/>
      <c r="IL239" s="16"/>
      <c r="IM239" s="16"/>
      <c r="IN239" s="16"/>
      <c r="IO239" s="16"/>
      <c r="IP239" s="16"/>
      <c r="IQ239" s="16"/>
      <c r="IR239" s="16"/>
      <c r="IS239" s="16"/>
      <c r="IT239" s="16"/>
      <c r="IU239" s="16"/>
      <c r="IV239" s="16"/>
    </row>
    <row r="240" spans="1:7" ht="12.75">
      <c r="A240" s="234"/>
      <c r="B240" s="251"/>
      <c r="C240" s="250" t="s">
        <v>317</v>
      </c>
      <c r="D240" s="235">
        <f>SUM(D237:D239)</f>
        <v>1055303</v>
      </c>
      <c r="E240" s="236">
        <f>SUM(E237:E239)</f>
        <v>1055330</v>
      </c>
      <c r="F240" s="270">
        <f>SUM(F237:F239)</f>
        <v>156831</v>
      </c>
      <c r="G240" s="126">
        <f>F240/E240*100</f>
        <v>14.860849213042366</v>
      </c>
    </row>
    <row r="241" spans="1:7" ht="12.75">
      <c r="A241" s="17"/>
      <c r="B241" s="71"/>
      <c r="C241" s="238"/>
      <c r="D241" s="239"/>
      <c r="E241" s="240"/>
      <c r="F241" s="241"/>
      <c r="G241" s="33"/>
    </row>
    <row r="242" spans="1:7" ht="12.75">
      <c r="A242" s="67" t="s">
        <v>277</v>
      </c>
      <c r="D242" s="73"/>
      <c r="E242" s="74"/>
      <c r="F242" s="56"/>
      <c r="G242" s="75"/>
    </row>
    <row r="243" spans="1:7" ht="12.75">
      <c r="A243" s="17"/>
      <c r="B243" s="71"/>
      <c r="C243" s="72"/>
      <c r="D243" s="73"/>
      <c r="E243" s="74"/>
      <c r="F243" s="56"/>
      <c r="G243" s="75"/>
    </row>
    <row r="244" spans="1:7" ht="25.5">
      <c r="A244" s="7" t="s">
        <v>11</v>
      </c>
      <c r="B244" s="7" t="s">
        <v>12</v>
      </c>
      <c r="C244" s="5" t="s">
        <v>13</v>
      </c>
      <c r="D244" s="54" t="s">
        <v>126</v>
      </c>
      <c r="E244" s="61" t="s">
        <v>127</v>
      </c>
      <c r="F244" s="5" t="s">
        <v>2</v>
      </c>
      <c r="G244" s="53" t="s">
        <v>128</v>
      </c>
    </row>
    <row r="245" spans="1:7" ht="12.75">
      <c r="A245" s="149" t="s">
        <v>55</v>
      </c>
      <c r="B245" s="150">
        <v>2212</v>
      </c>
      <c r="C245" s="153" t="s">
        <v>323</v>
      </c>
      <c r="D245" s="196">
        <v>1000</v>
      </c>
      <c r="E245" s="191">
        <v>1000</v>
      </c>
      <c r="F245" s="364">
        <v>0</v>
      </c>
      <c r="G245" s="189">
        <f>F245/E245*100</f>
        <v>0</v>
      </c>
    </row>
    <row r="246" spans="1:7" ht="12.75" customHeight="1" hidden="1">
      <c r="A246" s="501" t="s">
        <v>291</v>
      </c>
      <c r="B246" s="501"/>
      <c r="C246" s="501"/>
      <c r="D246" s="73"/>
      <c r="E246" s="74"/>
      <c r="F246" s="459"/>
      <c r="G246" s="75"/>
    </row>
    <row r="247" spans="1:7" ht="12.75">
      <c r="A247" s="234"/>
      <c r="B247" s="251"/>
      <c r="C247" s="250" t="s">
        <v>318</v>
      </c>
      <c r="D247" s="235">
        <f>SUM(D245:D245)</f>
        <v>1000</v>
      </c>
      <c r="E247" s="236">
        <f>SUM(E245:E245)</f>
        <v>1000</v>
      </c>
      <c r="F247" s="270">
        <f>SUM(F245:F245)</f>
        <v>0</v>
      </c>
      <c r="G247" s="134">
        <f>F247/E247*100</f>
        <v>0</v>
      </c>
    </row>
    <row r="248" spans="1:7" ht="12.75">
      <c r="A248" s="17"/>
      <c r="B248" s="233"/>
      <c r="C248" s="233"/>
      <c r="D248" s="73"/>
      <c r="E248" s="74"/>
      <c r="F248" s="56"/>
      <c r="G248" s="75"/>
    </row>
    <row r="249" spans="1:256" s="135" customFormat="1" ht="12.75">
      <c r="A249" s="243"/>
      <c r="B249" s="253"/>
      <c r="C249" s="252" t="s">
        <v>319</v>
      </c>
      <c r="D249" s="244">
        <f>D240+D247</f>
        <v>1056303</v>
      </c>
      <c r="E249" s="245">
        <f>E240+E247</f>
        <v>1056330</v>
      </c>
      <c r="F249" s="246">
        <f>F240+F247</f>
        <v>156831</v>
      </c>
      <c r="G249" s="11">
        <f>F249/E249*100</f>
        <v>14.846780835534352</v>
      </c>
      <c r="H249" s="141"/>
      <c r="I249" s="31"/>
      <c r="J249" s="31"/>
      <c r="K249" s="31"/>
      <c r="L249" s="31"/>
      <c r="M249" s="31"/>
      <c r="N249" s="31"/>
      <c r="O249" s="86"/>
      <c r="P249" s="8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  <c r="DZ249" s="16"/>
      <c r="EA249" s="16"/>
      <c r="EB249" s="16"/>
      <c r="EC249" s="16"/>
      <c r="ED249" s="16"/>
      <c r="EE249" s="16"/>
      <c r="EF249" s="16"/>
      <c r="EG249" s="16"/>
      <c r="EH249" s="16"/>
      <c r="EI249" s="16"/>
      <c r="EJ249" s="16"/>
      <c r="EK249" s="16"/>
      <c r="EL249" s="16"/>
      <c r="EM249" s="16"/>
      <c r="EN249" s="16"/>
      <c r="EO249" s="16"/>
      <c r="EP249" s="16"/>
      <c r="EQ249" s="16"/>
      <c r="ER249" s="16"/>
      <c r="ES249" s="16"/>
      <c r="ET249" s="16"/>
      <c r="EU249" s="16"/>
      <c r="EV249" s="16"/>
      <c r="EW249" s="16"/>
      <c r="EX249" s="16"/>
      <c r="EY249" s="16"/>
      <c r="EZ249" s="16"/>
      <c r="FA249" s="16"/>
      <c r="FB249" s="16"/>
      <c r="FC249" s="16"/>
      <c r="FD249" s="16"/>
      <c r="FE249" s="16"/>
      <c r="FF249" s="16"/>
      <c r="FG249" s="16"/>
      <c r="FH249" s="16"/>
      <c r="FI249" s="16"/>
      <c r="FJ249" s="16"/>
      <c r="FK249" s="16"/>
      <c r="FL249" s="16"/>
      <c r="FM249" s="16"/>
      <c r="FN249" s="16"/>
      <c r="FO249" s="16"/>
      <c r="FP249" s="16"/>
      <c r="FQ249" s="16"/>
      <c r="FR249" s="16"/>
      <c r="FS249" s="16"/>
      <c r="FT249" s="16"/>
      <c r="FU249" s="16"/>
      <c r="FV249" s="16"/>
      <c r="FW249" s="16"/>
      <c r="FX249" s="16"/>
      <c r="FY249" s="16"/>
      <c r="FZ249" s="16"/>
      <c r="GA249" s="16"/>
      <c r="GB249" s="16"/>
      <c r="GC249" s="16"/>
      <c r="GD249" s="16"/>
      <c r="GE249" s="16"/>
      <c r="GF249" s="16"/>
      <c r="GG249" s="16"/>
      <c r="GH249" s="16"/>
      <c r="GI249" s="16"/>
      <c r="GJ249" s="16"/>
      <c r="GK249" s="16"/>
      <c r="GL249" s="16"/>
      <c r="GM249" s="16"/>
      <c r="GN249" s="16"/>
      <c r="GO249" s="16"/>
      <c r="GP249" s="16"/>
      <c r="GQ249" s="16"/>
      <c r="GR249" s="16"/>
      <c r="GS249" s="16"/>
      <c r="GT249" s="16"/>
      <c r="GU249" s="16"/>
      <c r="GV249" s="16"/>
      <c r="GW249" s="16"/>
      <c r="GX249" s="16"/>
      <c r="GY249" s="16"/>
      <c r="GZ249" s="16"/>
      <c r="HA249" s="16"/>
      <c r="HB249" s="16"/>
      <c r="HC249" s="16"/>
      <c r="HD249" s="16"/>
      <c r="HE249" s="16"/>
      <c r="HF249" s="16"/>
      <c r="HG249" s="16"/>
      <c r="HH249" s="16"/>
      <c r="HI249" s="16"/>
      <c r="HJ249" s="16"/>
      <c r="HK249" s="16"/>
      <c r="HL249" s="16"/>
      <c r="HM249" s="16"/>
      <c r="HN249" s="16"/>
      <c r="HO249" s="16"/>
      <c r="HP249" s="16"/>
      <c r="HQ249" s="16"/>
      <c r="HR249" s="16"/>
      <c r="HS249" s="16"/>
      <c r="HT249" s="16"/>
      <c r="HU249" s="16"/>
      <c r="HV249" s="16"/>
      <c r="HW249" s="16"/>
      <c r="HX249" s="16"/>
      <c r="HY249" s="16"/>
      <c r="HZ249" s="16"/>
      <c r="IA249" s="16"/>
      <c r="IB249" s="16"/>
      <c r="IC249" s="16"/>
      <c r="ID249" s="16"/>
      <c r="IE249" s="16"/>
      <c r="IF249" s="16"/>
      <c r="IG249" s="16"/>
      <c r="IH249" s="16"/>
      <c r="II249" s="16"/>
      <c r="IJ249" s="16"/>
      <c r="IK249" s="16"/>
      <c r="IL249" s="16"/>
      <c r="IM249" s="16"/>
      <c r="IN249" s="16"/>
      <c r="IO249" s="16"/>
      <c r="IP249" s="16"/>
      <c r="IQ249" s="16"/>
      <c r="IR249" s="16"/>
      <c r="IS249" s="16"/>
      <c r="IT249" s="16"/>
      <c r="IU249" s="16"/>
      <c r="IV249" s="16"/>
    </row>
    <row r="250" spans="1:256" s="31" customFormat="1" ht="12.75">
      <c r="A250" s="17"/>
      <c r="B250" s="71"/>
      <c r="C250" s="238"/>
      <c r="D250" s="239"/>
      <c r="E250" s="240"/>
      <c r="F250" s="241"/>
      <c r="G250" s="33"/>
      <c r="H250" s="141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6"/>
      <c r="EB250" s="86"/>
      <c r="EC250" s="86"/>
      <c r="ED250" s="86"/>
      <c r="EE250" s="86"/>
      <c r="EF250" s="86"/>
      <c r="EG250" s="86"/>
      <c r="EH250" s="86"/>
      <c r="EI250" s="86"/>
      <c r="EJ250" s="86"/>
      <c r="EK250" s="86"/>
      <c r="EL250" s="86"/>
      <c r="EM250" s="86"/>
      <c r="EN250" s="86"/>
      <c r="EO250" s="86"/>
      <c r="EP250" s="86"/>
      <c r="EQ250" s="86"/>
      <c r="ER250" s="86"/>
      <c r="ES250" s="86"/>
      <c r="ET250" s="86"/>
      <c r="EU250" s="86"/>
      <c r="EV250" s="86"/>
      <c r="EW250" s="86"/>
      <c r="EX250" s="86"/>
      <c r="EY250" s="86"/>
      <c r="EZ250" s="86"/>
      <c r="FA250" s="86"/>
      <c r="FB250" s="86"/>
      <c r="FC250" s="86"/>
      <c r="FD250" s="86"/>
      <c r="FE250" s="86"/>
      <c r="FF250" s="86"/>
      <c r="FG250" s="86"/>
      <c r="FH250" s="86"/>
      <c r="FI250" s="86"/>
      <c r="FJ250" s="86"/>
      <c r="FK250" s="86"/>
      <c r="FL250" s="86"/>
      <c r="FM250" s="86"/>
      <c r="FN250" s="86"/>
      <c r="FO250" s="86"/>
      <c r="FP250" s="86"/>
      <c r="FQ250" s="86"/>
      <c r="FR250" s="86"/>
      <c r="FS250" s="86"/>
      <c r="FT250" s="86"/>
      <c r="FU250" s="86"/>
      <c r="FV250" s="86"/>
      <c r="FW250" s="86"/>
      <c r="FX250" s="86"/>
      <c r="FY250" s="86"/>
      <c r="FZ250" s="86"/>
      <c r="GA250" s="86"/>
      <c r="GB250" s="86"/>
      <c r="GC250" s="86"/>
      <c r="GD250" s="86"/>
      <c r="GE250" s="86"/>
      <c r="GF250" s="86"/>
      <c r="GG250" s="86"/>
      <c r="GH250" s="86"/>
      <c r="GI250" s="86"/>
      <c r="GJ250" s="86"/>
      <c r="GK250" s="86"/>
      <c r="GL250" s="86"/>
      <c r="GM250" s="86"/>
      <c r="GN250" s="86"/>
      <c r="GO250" s="86"/>
      <c r="GP250" s="86"/>
      <c r="GQ250" s="86"/>
      <c r="GR250" s="86"/>
      <c r="GS250" s="86"/>
      <c r="GT250" s="86"/>
      <c r="GU250" s="86"/>
      <c r="GV250" s="86"/>
      <c r="GW250" s="86"/>
      <c r="GX250" s="86"/>
      <c r="GY250" s="86"/>
      <c r="GZ250" s="86"/>
      <c r="HA250" s="86"/>
      <c r="HB250" s="86"/>
      <c r="HC250" s="86"/>
      <c r="HD250" s="86"/>
      <c r="HE250" s="86"/>
      <c r="HF250" s="86"/>
      <c r="HG250" s="86"/>
      <c r="HH250" s="86"/>
      <c r="HI250" s="86"/>
      <c r="HJ250" s="86"/>
      <c r="HK250" s="86"/>
      <c r="HL250" s="86"/>
      <c r="HM250" s="86"/>
      <c r="HN250" s="86"/>
      <c r="HO250" s="86"/>
      <c r="HP250" s="86"/>
      <c r="HQ250" s="86"/>
      <c r="HR250" s="86"/>
      <c r="HS250" s="86"/>
      <c r="HT250" s="86"/>
      <c r="HU250" s="86"/>
      <c r="HV250" s="86"/>
      <c r="HW250" s="86"/>
      <c r="HX250" s="86"/>
      <c r="HY250" s="86"/>
      <c r="HZ250" s="86"/>
      <c r="IA250" s="86"/>
      <c r="IB250" s="86"/>
      <c r="IC250" s="86"/>
      <c r="ID250" s="86"/>
      <c r="IE250" s="86"/>
      <c r="IF250" s="86"/>
      <c r="IG250" s="86"/>
      <c r="IH250" s="86"/>
      <c r="II250" s="86"/>
      <c r="IJ250" s="86"/>
      <c r="IK250" s="86"/>
      <c r="IL250" s="86"/>
      <c r="IM250" s="86"/>
      <c r="IN250" s="86"/>
      <c r="IO250" s="86"/>
      <c r="IP250" s="86"/>
      <c r="IQ250" s="86"/>
      <c r="IR250" s="86"/>
      <c r="IS250" s="86"/>
      <c r="IT250" s="86"/>
      <c r="IU250" s="86"/>
      <c r="IV250" s="86"/>
    </row>
    <row r="251" spans="1:256" s="31" customFormat="1" ht="15.75">
      <c r="A251" s="76" t="s">
        <v>56</v>
      </c>
      <c r="D251" s="86"/>
      <c r="E251" s="86"/>
      <c r="F251" s="86"/>
      <c r="O251" s="8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  <c r="GZ251" s="16"/>
      <c r="HA251" s="16"/>
      <c r="HB251" s="16"/>
      <c r="HC251" s="16"/>
      <c r="HD251" s="16"/>
      <c r="HE251" s="16"/>
      <c r="HF251" s="16"/>
      <c r="HG251" s="16"/>
      <c r="HH251" s="16"/>
      <c r="HI251" s="16"/>
      <c r="HJ251" s="16"/>
      <c r="HK251" s="16"/>
      <c r="HL251" s="16"/>
      <c r="HM251" s="16"/>
      <c r="HN251" s="16"/>
      <c r="HO251" s="16"/>
      <c r="HP251" s="16"/>
      <c r="HQ251" s="16"/>
      <c r="HR251" s="16"/>
      <c r="HS251" s="16"/>
      <c r="HT251" s="16"/>
      <c r="HU251" s="16"/>
      <c r="HV251" s="16"/>
      <c r="HW251" s="16"/>
      <c r="HX251" s="16"/>
      <c r="HY251" s="16"/>
      <c r="HZ251" s="16"/>
      <c r="IA251" s="16"/>
      <c r="IB251" s="16"/>
      <c r="IC251" s="16"/>
      <c r="ID251" s="16"/>
      <c r="IE251" s="16"/>
      <c r="IF251" s="16"/>
      <c r="IG251" s="16"/>
      <c r="IH251" s="16"/>
      <c r="II251" s="16"/>
      <c r="IJ251" s="16"/>
      <c r="IK251" s="16"/>
      <c r="IL251" s="16"/>
      <c r="IM251" s="16"/>
      <c r="IN251" s="16"/>
      <c r="IO251" s="16"/>
      <c r="IP251" s="16"/>
      <c r="IQ251" s="16"/>
      <c r="IR251" s="16"/>
      <c r="IS251" s="16"/>
      <c r="IT251" s="16"/>
      <c r="IU251" s="16"/>
      <c r="IV251" s="16"/>
    </row>
    <row r="252" spans="2:256" s="31" customFormat="1" ht="12.75">
      <c r="B252"/>
      <c r="C252"/>
      <c r="D252" s="16"/>
      <c r="E252" s="16"/>
      <c r="F252" s="16"/>
      <c r="G252"/>
      <c r="O252" s="8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16"/>
      <c r="BQ252" s="16"/>
      <c r="BR252" s="16"/>
      <c r="BS252" s="16"/>
      <c r="BT252" s="16"/>
      <c r="BU252" s="16"/>
      <c r="BV252" s="16"/>
      <c r="BW252" s="16"/>
      <c r="BX252" s="16"/>
      <c r="BY252" s="16"/>
      <c r="BZ252" s="16"/>
      <c r="CA252" s="16"/>
      <c r="CB252" s="16"/>
      <c r="CC252" s="16"/>
      <c r="CD252" s="16"/>
      <c r="CE252" s="16"/>
      <c r="CF252" s="16"/>
      <c r="CG252" s="16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16"/>
      <c r="CU252" s="16"/>
      <c r="CV252" s="16"/>
      <c r="CW252" s="16"/>
      <c r="CX252" s="16"/>
      <c r="CY252" s="16"/>
      <c r="CZ252" s="16"/>
      <c r="DA252" s="16"/>
      <c r="DB252" s="16"/>
      <c r="DC252" s="16"/>
      <c r="DD252" s="16"/>
      <c r="DE252" s="16"/>
      <c r="DF252" s="16"/>
      <c r="DG252" s="16"/>
      <c r="DH252" s="16"/>
      <c r="DI252" s="16"/>
      <c r="DJ252" s="16"/>
      <c r="DK252" s="16"/>
      <c r="DL252" s="16"/>
      <c r="DM252" s="16"/>
      <c r="DN252" s="16"/>
      <c r="DO252" s="16"/>
      <c r="DP252" s="16"/>
      <c r="DQ252" s="16"/>
      <c r="DR252" s="16"/>
      <c r="DS252" s="16"/>
      <c r="DT252" s="16"/>
      <c r="DU252" s="16"/>
      <c r="DV252" s="16"/>
      <c r="DW252" s="16"/>
      <c r="DX252" s="16"/>
      <c r="DY252" s="16"/>
      <c r="DZ252" s="16"/>
      <c r="EA252" s="16"/>
      <c r="EB252" s="16"/>
      <c r="EC252" s="16"/>
      <c r="ED252" s="16"/>
      <c r="EE252" s="16"/>
      <c r="EF252" s="16"/>
      <c r="EG252" s="16"/>
      <c r="EH252" s="16"/>
      <c r="EI252" s="16"/>
      <c r="EJ252" s="16"/>
      <c r="EK252" s="16"/>
      <c r="EL252" s="16"/>
      <c r="EM252" s="16"/>
      <c r="EN252" s="16"/>
      <c r="EO252" s="16"/>
      <c r="EP252" s="16"/>
      <c r="EQ252" s="16"/>
      <c r="ER252" s="16"/>
      <c r="ES252" s="16"/>
      <c r="ET252" s="16"/>
      <c r="EU252" s="16"/>
      <c r="EV252" s="16"/>
      <c r="EW252" s="16"/>
      <c r="EX252" s="16"/>
      <c r="EY252" s="16"/>
      <c r="EZ252" s="16"/>
      <c r="FA252" s="16"/>
      <c r="FB252" s="16"/>
      <c r="FC252" s="16"/>
      <c r="FD252" s="16"/>
      <c r="FE252" s="16"/>
      <c r="FF252" s="16"/>
      <c r="FG252" s="16"/>
      <c r="FH252" s="16"/>
      <c r="FI252" s="16"/>
      <c r="FJ252" s="16"/>
      <c r="FK252" s="16"/>
      <c r="FL252" s="16"/>
      <c r="FM252" s="16"/>
      <c r="FN252" s="16"/>
      <c r="FO252" s="16"/>
      <c r="FP252" s="16"/>
      <c r="FQ252" s="16"/>
      <c r="FR252" s="16"/>
      <c r="FS252" s="16"/>
      <c r="FT252" s="16"/>
      <c r="FU252" s="16"/>
      <c r="FV252" s="16"/>
      <c r="FW252" s="16"/>
      <c r="FX252" s="16"/>
      <c r="FY252" s="16"/>
      <c r="FZ252" s="16"/>
      <c r="GA252" s="16"/>
      <c r="GB252" s="16"/>
      <c r="GC252" s="16"/>
      <c r="GD252" s="16"/>
      <c r="GE252" s="16"/>
      <c r="GF252" s="16"/>
      <c r="GG252" s="16"/>
      <c r="GH252" s="16"/>
      <c r="GI252" s="16"/>
      <c r="GJ252" s="16"/>
      <c r="GK252" s="16"/>
      <c r="GL252" s="16"/>
      <c r="GM252" s="16"/>
      <c r="GN252" s="16"/>
      <c r="GO252" s="16"/>
      <c r="GP252" s="16"/>
      <c r="GQ252" s="16"/>
      <c r="GR252" s="16"/>
      <c r="GS252" s="16"/>
      <c r="GT252" s="16"/>
      <c r="GU252" s="16"/>
      <c r="GV252" s="16"/>
      <c r="GW252" s="16"/>
      <c r="GX252" s="16"/>
      <c r="GY252" s="16"/>
      <c r="GZ252" s="16"/>
      <c r="HA252" s="16"/>
      <c r="HB252" s="16"/>
      <c r="HC252" s="16"/>
      <c r="HD252" s="16"/>
      <c r="HE252" s="16"/>
      <c r="HF252" s="16"/>
      <c r="HG252" s="16"/>
      <c r="HH252" s="16"/>
      <c r="HI252" s="16"/>
      <c r="HJ252" s="16"/>
      <c r="HK252" s="16"/>
      <c r="HL252" s="16"/>
      <c r="HM252" s="16"/>
      <c r="HN252" s="16"/>
      <c r="HO252" s="16"/>
      <c r="HP252" s="16"/>
      <c r="HQ252" s="16"/>
      <c r="HR252" s="16"/>
      <c r="HS252" s="16"/>
      <c r="HT252" s="16"/>
      <c r="HU252" s="16"/>
      <c r="HV252" s="16"/>
      <c r="HW252" s="16"/>
      <c r="HX252" s="16"/>
      <c r="HY252" s="16"/>
      <c r="HZ252" s="16"/>
      <c r="IA252" s="16"/>
      <c r="IB252" s="16"/>
      <c r="IC252" s="16"/>
      <c r="ID252" s="16"/>
      <c r="IE252" s="16"/>
      <c r="IF252" s="16"/>
      <c r="IG252" s="16"/>
      <c r="IH252" s="16"/>
      <c r="II252" s="16"/>
      <c r="IJ252" s="16"/>
      <c r="IK252" s="16"/>
      <c r="IL252" s="16"/>
      <c r="IM252" s="16"/>
      <c r="IN252" s="16"/>
      <c r="IO252" s="16"/>
      <c r="IP252" s="16"/>
      <c r="IQ252" s="16"/>
      <c r="IR252" s="16"/>
      <c r="IS252" s="16"/>
      <c r="IT252" s="16"/>
      <c r="IU252" s="16"/>
      <c r="IV252" s="16"/>
    </row>
    <row r="253" spans="1:256" s="31" customFormat="1" ht="12.75">
      <c r="A253" s="67" t="s">
        <v>37</v>
      </c>
      <c r="B253"/>
      <c r="C253"/>
      <c r="D253" s="16"/>
      <c r="E253" s="16"/>
      <c r="F253" s="16"/>
      <c r="G253"/>
      <c r="O253" s="8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  <c r="EO253" s="16"/>
      <c r="EP253" s="16"/>
      <c r="EQ253" s="16"/>
      <c r="ER253" s="16"/>
      <c r="ES253" s="16"/>
      <c r="ET253" s="16"/>
      <c r="EU253" s="16"/>
      <c r="EV253" s="16"/>
      <c r="EW253" s="16"/>
      <c r="EX253" s="16"/>
      <c r="EY253" s="16"/>
      <c r="EZ253" s="16"/>
      <c r="FA253" s="16"/>
      <c r="FB253" s="16"/>
      <c r="FC253" s="16"/>
      <c r="FD253" s="16"/>
      <c r="FE253" s="16"/>
      <c r="FF253" s="16"/>
      <c r="FG253" s="16"/>
      <c r="FH253" s="16"/>
      <c r="FI253" s="16"/>
      <c r="FJ253" s="16"/>
      <c r="FK253" s="16"/>
      <c r="FL253" s="16"/>
      <c r="FM253" s="16"/>
      <c r="FN253" s="16"/>
      <c r="FO253" s="16"/>
      <c r="FP253" s="16"/>
      <c r="FQ253" s="16"/>
      <c r="FR253" s="16"/>
      <c r="FS253" s="16"/>
      <c r="FT253" s="16"/>
      <c r="FU253" s="16"/>
      <c r="FV253" s="16"/>
      <c r="FW253" s="16"/>
      <c r="FX253" s="16"/>
      <c r="FY253" s="16"/>
      <c r="FZ253" s="16"/>
      <c r="GA253" s="16"/>
      <c r="GB253" s="16"/>
      <c r="GC253" s="16"/>
      <c r="GD253" s="16"/>
      <c r="GE253" s="16"/>
      <c r="GF253" s="16"/>
      <c r="GG253" s="16"/>
      <c r="GH253" s="16"/>
      <c r="GI253" s="16"/>
      <c r="GJ253" s="16"/>
      <c r="GK253" s="16"/>
      <c r="GL253" s="16"/>
      <c r="GM253" s="16"/>
      <c r="GN253" s="16"/>
      <c r="GO253" s="16"/>
      <c r="GP253" s="16"/>
      <c r="GQ253" s="16"/>
      <c r="GR253" s="16"/>
      <c r="GS253" s="16"/>
      <c r="GT253" s="16"/>
      <c r="GU253" s="16"/>
      <c r="GV253" s="16"/>
      <c r="GW253" s="16"/>
      <c r="GX253" s="16"/>
      <c r="GY253" s="16"/>
      <c r="GZ253" s="16"/>
      <c r="HA253" s="16"/>
      <c r="HB253" s="16"/>
      <c r="HC253" s="16"/>
      <c r="HD253" s="16"/>
      <c r="HE253" s="16"/>
      <c r="HF253" s="16"/>
      <c r="HG253" s="16"/>
      <c r="HH253" s="16"/>
      <c r="HI253" s="16"/>
      <c r="HJ253" s="16"/>
      <c r="HK253" s="16"/>
      <c r="HL253" s="16"/>
      <c r="HM253" s="16"/>
      <c r="HN253" s="16"/>
      <c r="HO253" s="16"/>
      <c r="HP253" s="16"/>
      <c r="HQ253" s="16"/>
      <c r="HR253" s="16"/>
      <c r="HS253" s="16"/>
      <c r="HT253" s="16"/>
      <c r="HU253" s="16"/>
      <c r="HV253" s="16"/>
      <c r="HW253" s="16"/>
      <c r="HX253" s="16"/>
      <c r="HY253" s="16"/>
      <c r="HZ253" s="16"/>
      <c r="IA253" s="16"/>
      <c r="IB253" s="16"/>
      <c r="IC253" s="16"/>
      <c r="ID253" s="16"/>
      <c r="IE253" s="16"/>
      <c r="IF253" s="16"/>
      <c r="IG253" s="16"/>
      <c r="IH253" s="16"/>
      <c r="II253" s="16"/>
      <c r="IJ253" s="16"/>
      <c r="IK253" s="16"/>
      <c r="IL253" s="16"/>
      <c r="IM253" s="16"/>
      <c r="IN253" s="16"/>
      <c r="IO253" s="16"/>
      <c r="IP253" s="16"/>
      <c r="IQ253" s="16"/>
      <c r="IR253" s="16"/>
      <c r="IS253" s="16"/>
      <c r="IT253" s="16"/>
      <c r="IU253" s="16"/>
      <c r="IV253" s="16"/>
    </row>
    <row r="254" spans="2:256" s="31" customFormat="1" ht="12.75">
      <c r="B254"/>
      <c r="C254"/>
      <c r="D254" s="16"/>
      <c r="E254" s="16"/>
      <c r="F254" s="16"/>
      <c r="G254"/>
      <c r="O254" s="8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16"/>
      <c r="BW254" s="16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16"/>
      <c r="CU254" s="16"/>
      <c r="CV254" s="16"/>
      <c r="CW254" s="16"/>
      <c r="CX254" s="16"/>
      <c r="CY254" s="16"/>
      <c r="CZ254" s="16"/>
      <c r="DA254" s="16"/>
      <c r="DB254" s="16"/>
      <c r="DC254" s="16"/>
      <c r="DD254" s="16"/>
      <c r="DE254" s="16"/>
      <c r="DF254" s="16"/>
      <c r="DG254" s="16"/>
      <c r="DH254" s="16"/>
      <c r="DI254" s="16"/>
      <c r="DJ254" s="16"/>
      <c r="DK254" s="16"/>
      <c r="DL254" s="16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16"/>
      <c r="DZ254" s="16"/>
      <c r="EA254" s="16"/>
      <c r="EB254" s="16"/>
      <c r="EC254" s="16"/>
      <c r="ED254" s="16"/>
      <c r="EE254" s="16"/>
      <c r="EF254" s="16"/>
      <c r="EG254" s="16"/>
      <c r="EH254" s="16"/>
      <c r="EI254" s="16"/>
      <c r="EJ254" s="16"/>
      <c r="EK254" s="16"/>
      <c r="EL254" s="16"/>
      <c r="EM254" s="16"/>
      <c r="EN254" s="16"/>
      <c r="EO254" s="16"/>
      <c r="EP254" s="16"/>
      <c r="EQ254" s="16"/>
      <c r="ER254" s="16"/>
      <c r="ES254" s="16"/>
      <c r="ET254" s="16"/>
      <c r="EU254" s="16"/>
      <c r="EV254" s="16"/>
      <c r="EW254" s="16"/>
      <c r="EX254" s="16"/>
      <c r="EY254" s="16"/>
      <c r="EZ254" s="16"/>
      <c r="FA254" s="16"/>
      <c r="FB254" s="16"/>
      <c r="FC254" s="16"/>
      <c r="FD254" s="16"/>
      <c r="FE254" s="16"/>
      <c r="FF254" s="16"/>
      <c r="FG254" s="16"/>
      <c r="FH254" s="16"/>
      <c r="FI254" s="16"/>
      <c r="FJ254" s="16"/>
      <c r="FK254" s="16"/>
      <c r="FL254" s="16"/>
      <c r="FM254" s="16"/>
      <c r="FN254" s="16"/>
      <c r="FO254" s="16"/>
      <c r="FP254" s="16"/>
      <c r="FQ254" s="16"/>
      <c r="FR254" s="16"/>
      <c r="FS254" s="16"/>
      <c r="FT254" s="16"/>
      <c r="FU254" s="16"/>
      <c r="FV254" s="16"/>
      <c r="FW254" s="16"/>
      <c r="FX254" s="16"/>
      <c r="FY254" s="16"/>
      <c r="FZ254" s="16"/>
      <c r="GA254" s="16"/>
      <c r="GB254" s="16"/>
      <c r="GC254" s="16"/>
      <c r="GD254" s="16"/>
      <c r="GE254" s="16"/>
      <c r="GF254" s="16"/>
      <c r="GG254" s="16"/>
      <c r="GH254" s="16"/>
      <c r="GI254" s="16"/>
      <c r="GJ254" s="16"/>
      <c r="GK254" s="16"/>
      <c r="GL254" s="16"/>
      <c r="GM254" s="16"/>
      <c r="GN254" s="16"/>
      <c r="GO254" s="16"/>
      <c r="GP254" s="16"/>
      <c r="GQ254" s="16"/>
      <c r="GR254" s="16"/>
      <c r="GS254" s="16"/>
      <c r="GT254" s="16"/>
      <c r="GU254" s="16"/>
      <c r="GV254" s="16"/>
      <c r="GW254" s="16"/>
      <c r="GX254" s="16"/>
      <c r="GY254" s="16"/>
      <c r="GZ254" s="16"/>
      <c r="HA254" s="16"/>
      <c r="HB254" s="16"/>
      <c r="HC254" s="16"/>
      <c r="HD254" s="16"/>
      <c r="HE254" s="16"/>
      <c r="HF254" s="16"/>
      <c r="HG254" s="16"/>
      <c r="HH254" s="16"/>
      <c r="HI254" s="16"/>
      <c r="HJ254" s="16"/>
      <c r="HK254" s="16"/>
      <c r="HL254" s="16"/>
      <c r="HM254" s="16"/>
      <c r="HN254" s="16"/>
      <c r="HO254" s="16"/>
      <c r="HP254" s="16"/>
      <c r="HQ254" s="16"/>
      <c r="HR254" s="16"/>
      <c r="HS254" s="16"/>
      <c r="HT254" s="16"/>
      <c r="HU254" s="16"/>
      <c r="HV254" s="16"/>
      <c r="HW254" s="16"/>
      <c r="HX254" s="16"/>
      <c r="HY254" s="16"/>
      <c r="HZ254" s="16"/>
      <c r="IA254" s="16"/>
      <c r="IB254" s="16"/>
      <c r="IC254" s="16"/>
      <c r="ID254" s="16"/>
      <c r="IE254" s="16"/>
      <c r="IF254" s="16"/>
      <c r="IG254" s="16"/>
      <c r="IH254" s="16"/>
      <c r="II254" s="16"/>
      <c r="IJ254" s="16"/>
      <c r="IK254" s="16"/>
      <c r="IL254" s="16"/>
      <c r="IM254" s="16"/>
      <c r="IN254" s="16"/>
      <c r="IO254" s="16"/>
      <c r="IP254" s="16"/>
      <c r="IQ254" s="16"/>
      <c r="IR254" s="16"/>
      <c r="IS254" s="16"/>
      <c r="IT254" s="16"/>
      <c r="IU254" s="16"/>
      <c r="IV254" s="16"/>
    </row>
    <row r="255" spans="1:256" s="31" customFormat="1" ht="25.5">
      <c r="A255" s="7" t="s">
        <v>11</v>
      </c>
      <c r="B255" s="7" t="s">
        <v>12</v>
      </c>
      <c r="C255" s="5" t="s">
        <v>13</v>
      </c>
      <c r="D255" s="54" t="s">
        <v>126</v>
      </c>
      <c r="E255" s="61" t="s">
        <v>127</v>
      </c>
      <c r="F255" s="5" t="s">
        <v>2</v>
      </c>
      <c r="G255" s="53" t="s">
        <v>128</v>
      </c>
      <c r="O255" s="8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16"/>
      <c r="BQ255" s="16"/>
      <c r="BR255" s="16"/>
      <c r="BS255" s="16"/>
      <c r="BT255" s="16"/>
      <c r="BU255" s="16"/>
      <c r="BV255" s="16"/>
      <c r="BW255" s="16"/>
      <c r="BX255" s="16"/>
      <c r="BY255" s="16"/>
      <c r="BZ255" s="16"/>
      <c r="CA255" s="16"/>
      <c r="CB255" s="16"/>
      <c r="CC255" s="16"/>
      <c r="CD255" s="16"/>
      <c r="CE255" s="16"/>
      <c r="CF255" s="16"/>
      <c r="CG255" s="16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16"/>
      <c r="CU255" s="16"/>
      <c r="CV255" s="16"/>
      <c r="CW255" s="16"/>
      <c r="CX255" s="16"/>
      <c r="CY255" s="16"/>
      <c r="CZ255" s="16"/>
      <c r="DA255" s="16"/>
      <c r="DB255" s="16"/>
      <c r="DC255" s="16"/>
      <c r="DD255" s="16"/>
      <c r="DE255" s="16"/>
      <c r="DF255" s="16"/>
      <c r="DG255" s="16"/>
      <c r="DH255" s="16"/>
      <c r="DI255" s="16"/>
      <c r="DJ255" s="16"/>
      <c r="DK255" s="16"/>
      <c r="DL255" s="16"/>
      <c r="DM255" s="16"/>
      <c r="DN255" s="16"/>
      <c r="DO255" s="16"/>
      <c r="DP255" s="16"/>
      <c r="DQ255" s="16"/>
      <c r="DR255" s="16"/>
      <c r="DS255" s="16"/>
      <c r="DT255" s="16"/>
      <c r="DU255" s="16"/>
      <c r="DV255" s="16"/>
      <c r="DW255" s="16"/>
      <c r="DX255" s="16"/>
      <c r="DY255" s="16"/>
      <c r="DZ255" s="16"/>
      <c r="EA255" s="16"/>
      <c r="EB255" s="16"/>
      <c r="EC255" s="16"/>
      <c r="ED255" s="16"/>
      <c r="EE255" s="16"/>
      <c r="EF255" s="16"/>
      <c r="EG255" s="16"/>
      <c r="EH255" s="16"/>
      <c r="EI255" s="16"/>
      <c r="EJ255" s="16"/>
      <c r="EK255" s="16"/>
      <c r="EL255" s="16"/>
      <c r="EM255" s="16"/>
      <c r="EN255" s="16"/>
      <c r="EO255" s="16"/>
      <c r="EP255" s="16"/>
      <c r="EQ255" s="16"/>
      <c r="ER255" s="16"/>
      <c r="ES255" s="16"/>
      <c r="ET255" s="16"/>
      <c r="EU255" s="16"/>
      <c r="EV255" s="16"/>
      <c r="EW255" s="16"/>
      <c r="EX255" s="16"/>
      <c r="EY255" s="16"/>
      <c r="EZ255" s="16"/>
      <c r="FA255" s="16"/>
      <c r="FB255" s="16"/>
      <c r="FC255" s="16"/>
      <c r="FD255" s="16"/>
      <c r="FE255" s="16"/>
      <c r="FF255" s="16"/>
      <c r="FG255" s="16"/>
      <c r="FH255" s="16"/>
      <c r="FI255" s="16"/>
      <c r="FJ255" s="16"/>
      <c r="FK255" s="16"/>
      <c r="FL255" s="16"/>
      <c r="FM255" s="16"/>
      <c r="FN255" s="16"/>
      <c r="FO255" s="16"/>
      <c r="FP255" s="16"/>
      <c r="FQ255" s="16"/>
      <c r="FR255" s="16"/>
      <c r="FS255" s="16"/>
      <c r="FT255" s="16"/>
      <c r="FU255" s="16"/>
      <c r="FV255" s="16"/>
      <c r="FW255" s="16"/>
      <c r="FX255" s="16"/>
      <c r="FY255" s="16"/>
      <c r="FZ255" s="16"/>
      <c r="GA255" s="16"/>
      <c r="GB255" s="16"/>
      <c r="GC255" s="16"/>
      <c r="GD255" s="16"/>
      <c r="GE255" s="16"/>
      <c r="GF255" s="16"/>
      <c r="GG255" s="16"/>
      <c r="GH255" s="16"/>
      <c r="GI255" s="16"/>
      <c r="GJ255" s="16"/>
      <c r="GK255" s="16"/>
      <c r="GL255" s="16"/>
      <c r="GM255" s="16"/>
      <c r="GN255" s="16"/>
      <c r="GO255" s="16"/>
      <c r="GP255" s="16"/>
      <c r="GQ255" s="16"/>
      <c r="GR255" s="16"/>
      <c r="GS255" s="16"/>
      <c r="GT255" s="16"/>
      <c r="GU255" s="16"/>
      <c r="GV255" s="16"/>
      <c r="GW255" s="16"/>
      <c r="GX255" s="16"/>
      <c r="GY255" s="16"/>
      <c r="GZ255" s="16"/>
      <c r="HA255" s="16"/>
      <c r="HB255" s="16"/>
      <c r="HC255" s="16"/>
      <c r="HD255" s="16"/>
      <c r="HE255" s="16"/>
      <c r="HF255" s="16"/>
      <c r="HG255" s="16"/>
      <c r="HH255" s="16"/>
      <c r="HI255" s="16"/>
      <c r="HJ255" s="16"/>
      <c r="HK255" s="16"/>
      <c r="HL255" s="16"/>
      <c r="HM255" s="16"/>
      <c r="HN255" s="16"/>
      <c r="HO255" s="16"/>
      <c r="HP255" s="16"/>
      <c r="HQ255" s="16"/>
      <c r="HR255" s="16"/>
      <c r="HS255" s="16"/>
      <c r="HT255" s="16"/>
      <c r="HU255" s="16"/>
      <c r="HV255" s="16"/>
      <c r="HW255" s="16"/>
      <c r="HX255" s="16"/>
      <c r="HY255" s="16"/>
      <c r="HZ255" s="16"/>
      <c r="IA255" s="16"/>
      <c r="IB255" s="16"/>
      <c r="IC255" s="16"/>
      <c r="ID255" s="16"/>
      <c r="IE255" s="16"/>
      <c r="IF255" s="16"/>
      <c r="IG255" s="16"/>
      <c r="IH255" s="16"/>
      <c r="II255" s="16"/>
      <c r="IJ255" s="16"/>
      <c r="IK255" s="16"/>
      <c r="IL255" s="16"/>
      <c r="IM255" s="16"/>
      <c r="IN255" s="16"/>
      <c r="IO255" s="16"/>
      <c r="IP255" s="16"/>
      <c r="IQ255" s="16"/>
      <c r="IR255" s="16"/>
      <c r="IS255" s="16"/>
      <c r="IT255" s="16"/>
      <c r="IU255" s="16"/>
      <c r="IV255" s="16"/>
    </row>
    <row r="256" spans="1:256" s="31" customFormat="1" ht="12.75">
      <c r="A256" s="169" t="s">
        <v>554</v>
      </c>
      <c r="B256" s="164">
        <v>4311</v>
      </c>
      <c r="C256" s="170" t="s">
        <v>142</v>
      </c>
      <c r="D256" s="350">
        <v>52154</v>
      </c>
      <c r="E256" s="351">
        <v>52154</v>
      </c>
      <c r="F256" s="441">
        <v>8694</v>
      </c>
      <c r="G256" s="206">
        <f aca="true" t="shared" si="8" ref="G256:G264">F256/E256*100</f>
        <v>16.669862330789584</v>
      </c>
      <c r="O256" s="8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16"/>
      <c r="BQ256" s="16"/>
      <c r="BR256" s="16"/>
      <c r="BS256" s="16"/>
      <c r="BT256" s="16"/>
      <c r="BU256" s="16"/>
      <c r="BV256" s="16"/>
      <c r="BW256" s="16"/>
      <c r="BX256" s="16"/>
      <c r="BY256" s="16"/>
      <c r="BZ256" s="16"/>
      <c r="CA256" s="16"/>
      <c r="CB256" s="16"/>
      <c r="CC256" s="16"/>
      <c r="CD256" s="16"/>
      <c r="CE256" s="16"/>
      <c r="CF256" s="16"/>
      <c r="CG256" s="16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16"/>
      <c r="CU256" s="16"/>
      <c r="CV256" s="16"/>
      <c r="CW256" s="16"/>
      <c r="CX256" s="16"/>
      <c r="CY256" s="16"/>
      <c r="CZ256" s="16"/>
      <c r="DA256" s="16"/>
      <c r="DB256" s="16"/>
      <c r="DC256" s="16"/>
      <c r="DD256" s="16"/>
      <c r="DE256" s="16"/>
      <c r="DF256" s="16"/>
      <c r="DG256" s="16"/>
      <c r="DH256" s="16"/>
      <c r="DI256" s="16"/>
      <c r="DJ256" s="16"/>
      <c r="DK256" s="16"/>
      <c r="DL256" s="16"/>
      <c r="DM256" s="16"/>
      <c r="DN256" s="16"/>
      <c r="DO256" s="16"/>
      <c r="DP256" s="16"/>
      <c r="DQ256" s="16"/>
      <c r="DR256" s="16"/>
      <c r="DS256" s="16"/>
      <c r="DT256" s="16"/>
      <c r="DU256" s="16"/>
      <c r="DV256" s="16"/>
      <c r="DW256" s="16"/>
      <c r="DX256" s="16"/>
      <c r="DY256" s="16"/>
      <c r="DZ256" s="16"/>
      <c r="EA256" s="16"/>
      <c r="EB256" s="16"/>
      <c r="EC256" s="16"/>
      <c r="ED256" s="16"/>
      <c r="EE256" s="16"/>
      <c r="EF256" s="16"/>
      <c r="EG256" s="16"/>
      <c r="EH256" s="16"/>
      <c r="EI256" s="16"/>
      <c r="EJ256" s="16"/>
      <c r="EK256" s="16"/>
      <c r="EL256" s="16"/>
      <c r="EM256" s="16"/>
      <c r="EN256" s="16"/>
      <c r="EO256" s="16"/>
      <c r="EP256" s="16"/>
      <c r="EQ256" s="16"/>
      <c r="ER256" s="16"/>
      <c r="ES256" s="16"/>
      <c r="ET256" s="16"/>
      <c r="EU256" s="16"/>
      <c r="EV256" s="16"/>
      <c r="EW256" s="16"/>
      <c r="EX256" s="16"/>
      <c r="EY256" s="16"/>
      <c r="EZ256" s="16"/>
      <c r="FA256" s="16"/>
      <c r="FB256" s="16"/>
      <c r="FC256" s="16"/>
      <c r="FD256" s="16"/>
      <c r="FE256" s="16"/>
      <c r="FF256" s="16"/>
      <c r="FG256" s="16"/>
      <c r="FH256" s="16"/>
      <c r="FI256" s="16"/>
      <c r="FJ256" s="16"/>
      <c r="FK256" s="16"/>
      <c r="FL256" s="16"/>
      <c r="FM256" s="16"/>
      <c r="FN256" s="16"/>
      <c r="FO256" s="16"/>
      <c r="FP256" s="16"/>
      <c r="FQ256" s="16"/>
      <c r="FR256" s="16"/>
      <c r="FS256" s="16"/>
      <c r="FT256" s="16"/>
      <c r="FU256" s="16"/>
      <c r="FV256" s="16"/>
      <c r="FW256" s="16"/>
      <c r="FX256" s="16"/>
      <c r="FY256" s="16"/>
      <c r="FZ256" s="16"/>
      <c r="GA256" s="16"/>
      <c r="GB256" s="16"/>
      <c r="GC256" s="16"/>
      <c r="GD256" s="16"/>
      <c r="GE256" s="16"/>
      <c r="GF256" s="16"/>
      <c r="GG256" s="16"/>
      <c r="GH256" s="16"/>
      <c r="GI256" s="16"/>
      <c r="GJ256" s="16"/>
      <c r="GK256" s="16"/>
      <c r="GL256" s="16"/>
      <c r="GM256" s="16"/>
      <c r="GN256" s="16"/>
      <c r="GO256" s="16"/>
      <c r="GP256" s="16"/>
      <c r="GQ256" s="16"/>
      <c r="GR256" s="16"/>
      <c r="GS256" s="16"/>
      <c r="GT256" s="16"/>
      <c r="GU256" s="16"/>
      <c r="GV256" s="16"/>
      <c r="GW256" s="16"/>
      <c r="GX256" s="16"/>
      <c r="GY256" s="16"/>
      <c r="GZ256" s="16"/>
      <c r="HA256" s="16"/>
      <c r="HB256" s="16"/>
      <c r="HC256" s="16"/>
      <c r="HD256" s="16"/>
      <c r="HE256" s="16"/>
      <c r="HF256" s="16"/>
      <c r="HG256" s="16"/>
      <c r="HH256" s="16"/>
      <c r="HI256" s="16"/>
      <c r="HJ256" s="16"/>
      <c r="HK256" s="16"/>
      <c r="HL256" s="16"/>
      <c r="HM256" s="16"/>
      <c r="HN256" s="16"/>
      <c r="HO256" s="16"/>
      <c r="HP256" s="16"/>
      <c r="HQ256" s="16"/>
      <c r="HR256" s="16"/>
      <c r="HS256" s="16"/>
      <c r="HT256" s="16"/>
      <c r="HU256" s="16"/>
      <c r="HV256" s="16"/>
      <c r="HW256" s="16"/>
      <c r="HX256" s="16"/>
      <c r="HY256" s="16"/>
      <c r="HZ256" s="16"/>
      <c r="IA256" s="16"/>
      <c r="IB256" s="16"/>
      <c r="IC256" s="16"/>
      <c r="ID256" s="16"/>
      <c r="IE256" s="16"/>
      <c r="IF256" s="16"/>
      <c r="IG256" s="16"/>
      <c r="IH256" s="16"/>
      <c r="II256" s="16"/>
      <c r="IJ256" s="16"/>
      <c r="IK256" s="16"/>
      <c r="IL256" s="16"/>
      <c r="IM256" s="16"/>
      <c r="IN256" s="16"/>
      <c r="IO256" s="16"/>
      <c r="IP256" s="16"/>
      <c r="IQ256" s="16"/>
      <c r="IR256" s="16"/>
      <c r="IS256" s="16"/>
      <c r="IT256" s="16"/>
      <c r="IU256" s="16"/>
      <c r="IV256" s="16"/>
    </row>
    <row r="257" spans="1:256" s="31" customFormat="1" ht="30" customHeight="1">
      <c r="A257" s="169" t="s">
        <v>554</v>
      </c>
      <c r="B257" s="164">
        <v>4313</v>
      </c>
      <c r="C257" s="153" t="s">
        <v>57</v>
      </c>
      <c r="D257" s="204">
        <v>86060</v>
      </c>
      <c r="E257" s="202">
        <v>86060</v>
      </c>
      <c r="F257" s="444">
        <v>14350</v>
      </c>
      <c r="G257" s="205">
        <f t="shared" si="8"/>
        <v>16.674413200092957</v>
      </c>
      <c r="O257" s="8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16"/>
      <c r="BQ257" s="16"/>
      <c r="BR257" s="16"/>
      <c r="BS257" s="16"/>
      <c r="BT257" s="16"/>
      <c r="BU257" s="16"/>
      <c r="BV257" s="16"/>
      <c r="BW257" s="16"/>
      <c r="BX257" s="16"/>
      <c r="BY257" s="16"/>
      <c r="BZ257" s="16"/>
      <c r="CA257" s="16"/>
      <c r="CB257" s="16"/>
      <c r="CC257" s="16"/>
      <c r="CD257" s="16"/>
      <c r="CE257" s="16"/>
      <c r="CF257" s="16"/>
      <c r="CG257" s="16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16"/>
      <c r="CU257" s="16"/>
      <c r="CV257" s="16"/>
      <c r="CW257" s="16"/>
      <c r="CX257" s="16"/>
      <c r="CY257" s="16"/>
      <c r="CZ257" s="16"/>
      <c r="DA257" s="16"/>
      <c r="DB257" s="16"/>
      <c r="DC257" s="16"/>
      <c r="DD257" s="16"/>
      <c r="DE257" s="16"/>
      <c r="DF257" s="16"/>
      <c r="DG257" s="16"/>
      <c r="DH257" s="16"/>
      <c r="DI257" s="16"/>
      <c r="DJ257" s="16"/>
      <c r="DK257" s="16"/>
      <c r="DL257" s="16"/>
      <c r="DM257" s="16"/>
      <c r="DN257" s="16"/>
      <c r="DO257" s="16"/>
      <c r="DP257" s="16"/>
      <c r="DQ257" s="16"/>
      <c r="DR257" s="16"/>
      <c r="DS257" s="16"/>
      <c r="DT257" s="16"/>
      <c r="DU257" s="16"/>
      <c r="DV257" s="16"/>
      <c r="DW257" s="16"/>
      <c r="DX257" s="16"/>
      <c r="DY257" s="16"/>
      <c r="DZ257" s="16"/>
      <c r="EA257" s="16"/>
      <c r="EB257" s="16"/>
      <c r="EC257" s="16"/>
      <c r="ED257" s="16"/>
      <c r="EE257" s="16"/>
      <c r="EF257" s="16"/>
      <c r="EG257" s="16"/>
      <c r="EH257" s="16"/>
      <c r="EI257" s="16"/>
      <c r="EJ257" s="16"/>
      <c r="EK257" s="16"/>
      <c r="EL257" s="16"/>
      <c r="EM257" s="16"/>
      <c r="EN257" s="16"/>
      <c r="EO257" s="16"/>
      <c r="EP257" s="16"/>
      <c r="EQ257" s="16"/>
      <c r="ER257" s="16"/>
      <c r="ES257" s="16"/>
      <c r="ET257" s="16"/>
      <c r="EU257" s="16"/>
      <c r="EV257" s="16"/>
      <c r="EW257" s="16"/>
      <c r="EX257" s="16"/>
      <c r="EY257" s="16"/>
      <c r="EZ257" s="16"/>
      <c r="FA257" s="16"/>
      <c r="FB257" s="16"/>
      <c r="FC257" s="16"/>
      <c r="FD257" s="16"/>
      <c r="FE257" s="16"/>
      <c r="FF257" s="16"/>
      <c r="FG257" s="16"/>
      <c r="FH257" s="16"/>
      <c r="FI257" s="16"/>
      <c r="FJ257" s="16"/>
      <c r="FK257" s="16"/>
      <c r="FL257" s="16"/>
      <c r="FM257" s="16"/>
      <c r="FN257" s="16"/>
      <c r="FO257" s="16"/>
      <c r="FP257" s="16"/>
      <c r="FQ257" s="16"/>
      <c r="FR257" s="16"/>
      <c r="FS257" s="16"/>
      <c r="FT257" s="16"/>
      <c r="FU257" s="16"/>
      <c r="FV257" s="16"/>
      <c r="FW257" s="16"/>
      <c r="FX257" s="16"/>
      <c r="FY257" s="16"/>
      <c r="FZ257" s="16"/>
      <c r="GA257" s="16"/>
      <c r="GB257" s="16"/>
      <c r="GC257" s="16"/>
      <c r="GD257" s="16"/>
      <c r="GE257" s="16"/>
      <c r="GF257" s="16"/>
      <c r="GG257" s="16"/>
      <c r="GH257" s="16"/>
      <c r="GI257" s="16"/>
      <c r="GJ257" s="16"/>
      <c r="GK257" s="16"/>
      <c r="GL257" s="16"/>
      <c r="GM257" s="16"/>
      <c r="GN257" s="16"/>
      <c r="GO257" s="16"/>
      <c r="GP257" s="16"/>
      <c r="GQ257" s="16"/>
      <c r="GR257" s="16"/>
      <c r="GS257" s="16"/>
      <c r="GT257" s="16"/>
      <c r="GU257" s="16"/>
      <c r="GV257" s="16"/>
      <c r="GW257" s="16"/>
      <c r="GX257" s="16"/>
      <c r="GY257" s="16"/>
      <c r="GZ257" s="16"/>
      <c r="HA257" s="16"/>
      <c r="HB257" s="16"/>
      <c r="HC257" s="16"/>
      <c r="HD257" s="16"/>
      <c r="HE257" s="16"/>
      <c r="HF257" s="16"/>
      <c r="HG257" s="16"/>
      <c r="HH257" s="16"/>
      <c r="HI257" s="16"/>
      <c r="HJ257" s="16"/>
      <c r="HK257" s="16"/>
      <c r="HL257" s="16"/>
      <c r="HM257" s="16"/>
      <c r="HN257" s="16"/>
      <c r="HO257" s="16"/>
      <c r="HP257" s="16"/>
      <c r="HQ257" s="16"/>
      <c r="HR257" s="16"/>
      <c r="HS257" s="16"/>
      <c r="HT257" s="16"/>
      <c r="HU257" s="16"/>
      <c r="HV257" s="16"/>
      <c r="HW257" s="16"/>
      <c r="HX257" s="16"/>
      <c r="HY257" s="16"/>
      <c r="HZ257" s="16"/>
      <c r="IA257" s="16"/>
      <c r="IB257" s="16"/>
      <c r="IC257" s="16"/>
      <c r="ID257" s="16"/>
      <c r="IE257" s="16"/>
      <c r="IF257" s="16"/>
      <c r="IG257" s="16"/>
      <c r="IH257" s="16"/>
      <c r="II257" s="16"/>
      <c r="IJ257" s="16"/>
      <c r="IK257" s="16"/>
      <c r="IL257" s="16"/>
      <c r="IM257" s="16"/>
      <c r="IN257" s="16"/>
      <c r="IO257" s="16"/>
      <c r="IP257" s="16"/>
      <c r="IQ257" s="16"/>
      <c r="IR257" s="16"/>
      <c r="IS257" s="16"/>
      <c r="IT257" s="16"/>
      <c r="IU257" s="16"/>
      <c r="IV257" s="16"/>
    </row>
    <row r="258" spans="1:256" s="31" customFormat="1" ht="12.75">
      <c r="A258" s="149" t="s">
        <v>554</v>
      </c>
      <c r="B258" s="150">
        <v>4314</v>
      </c>
      <c r="C258" s="153" t="s">
        <v>170</v>
      </c>
      <c r="D258" s="196">
        <v>15555</v>
      </c>
      <c r="E258" s="191">
        <v>15555</v>
      </c>
      <c r="F258" s="438">
        <v>0</v>
      </c>
      <c r="G258" s="205">
        <f t="shared" si="8"/>
        <v>0</v>
      </c>
      <c r="O258" s="8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  <c r="BM258" s="16"/>
      <c r="BN258" s="16"/>
      <c r="BO258" s="16"/>
      <c r="BP258" s="16"/>
      <c r="BQ258" s="16"/>
      <c r="BR258" s="16"/>
      <c r="BS258" s="16"/>
      <c r="BT258" s="16"/>
      <c r="BU258" s="16"/>
      <c r="BV258" s="16"/>
      <c r="BW258" s="16"/>
      <c r="BX258" s="16"/>
      <c r="BY258" s="16"/>
      <c r="BZ258" s="16"/>
      <c r="CA258" s="16"/>
      <c r="CB258" s="16"/>
      <c r="CC258" s="16"/>
      <c r="CD258" s="16"/>
      <c r="CE258" s="16"/>
      <c r="CF258" s="16"/>
      <c r="CG258" s="16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16"/>
      <c r="CU258" s="16"/>
      <c r="CV258" s="16"/>
      <c r="CW258" s="16"/>
      <c r="CX258" s="16"/>
      <c r="CY258" s="16"/>
      <c r="CZ258" s="16"/>
      <c r="DA258" s="16"/>
      <c r="DB258" s="16"/>
      <c r="DC258" s="16"/>
      <c r="DD258" s="16"/>
      <c r="DE258" s="16"/>
      <c r="DF258" s="16"/>
      <c r="DG258" s="16"/>
      <c r="DH258" s="16"/>
      <c r="DI258" s="16"/>
      <c r="DJ258" s="16"/>
      <c r="DK258" s="16"/>
      <c r="DL258" s="16"/>
      <c r="DM258" s="16"/>
      <c r="DN258" s="16"/>
      <c r="DO258" s="16"/>
      <c r="DP258" s="16"/>
      <c r="DQ258" s="16"/>
      <c r="DR258" s="16"/>
      <c r="DS258" s="16"/>
      <c r="DT258" s="16"/>
      <c r="DU258" s="16"/>
      <c r="DV258" s="16"/>
      <c r="DW258" s="16"/>
      <c r="DX258" s="16"/>
      <c r="DY258" s="16"/>
      <c r="DZ258" s="16"/>
      <c r="EA258" s="16"/>
      <c r="EB258" s="16"/>
      <c r="EC258" s="16"/>
      <c r="ED258" s="16"/>
      <c r="EE258" s="16"/>
      <c r="EF258" s="16"/>
      <c r="EG258" s="16"/>
      <c r="EH258" s="16"/>
      <c r="EI258" s="16"/>
      <c r="EJ258" s="16"/>
      <c r="EK258" s="16"/>
      <c r="EL258" s="16"/>
      <c r="EM258" s="16"/>
      <c r="EN258" s="16"/>
      <c r="EO258" s="16"/>
      <c r="EP258" s="16"/>
      <c r="EQ258" s="16"/>
      <c r="ER258" s="16"/>
      <c r="ES258" s="16"/>
      <c r="ET258" s="16"/>
      <c r="EU258" s="16"/>
      <c r="EV258" s="16"/>
      <c r="EW258" s="16"/>
      <c r="EX258" s="16"/>
      <c r="EY258" s="16"/>
      <c r="EZ258" s="16"/>
      <c r="FA258" s="16"/>
      <c r="FB258" s="16"/>
      <c r="FC258" s="16"/>
      <c r="FD258" s="16"/>
      <c r="FE258" s="16"/>
      <c r="FF258" s="16"/>
      <c r="FG258" s="16"/>
      <c r="FH258" s="16"/>
      <c r="FI258" s="16"/>
      <c r="FJ258" s="16"/>
      <c r="FK258" s="16"/>
      <c r="FL258" s="16"/>
      <c r="FM258" s="16"/>
      <c r="FN258" s="16"/>
      <c r="FO258" s="16"/>
      <c r="FP258" s="16"/>
      <c r="FQ258" s="16"/>
      <c r="FR258" s="16"/>
      <c r="FS258" s="16"/>
      <c r="FT258" s="16"/>
      <c r="FU258" s="16"/>
      <c r="FV258" s="16"/>
      <c r="FW258" s="16"/>
      <c r="FX258" s="16"/>
      <c r="FY258" s="16"/>
      <c r="FZ258" s="16"/>
      <c r="GA258" s="16"/>
      <c r="GB258" s="16"/>
      <c r="GC258" s="16"/>
      <c r="GD258" s="16"/>
      <c r="GE258" s="16"/>
      <c r="GF258" s="16"/>
      <c r="GG258" s="16"/>
      <c r="GH258" s="16"/>
      <c r="GI258" s="16"/>
      <c r="GJ258" s="16"/>
      <c r="GK258" s="16"/>
      <c r="GL258" s="16"/>
      <c r="GM258" s="16"/>
      <c r="GN258" s="16"/>
      <c r="GO258" s="16"/>
      <c r="GP258" s="16"/>
      <c r="GQ258" s="16"/>
      <c r="GR258" s="16"/>
      <c r="GS258" s="16"/>
      <c r="GT258" s="16"/>
      <c r="GU258" s="16"/>
      <c r="GV258" s="16"/>
      <c r="GW258" s="16"/>
      <c r="GX258" s="16"/>
      <c r="GY258" s="16"/>
      <c r="GZ258" s="16"/>
      <c r="HA258" s="16"/>
      <c r="HB258" s="16"/>
      <c r="HC258" s="16"/>
      <c r="HD258" s="16"/>
      <c r="HE258" s="16"/>
      <c r="HF258" s="16"/>
      <c r="HG258" s="16"/>
      <c r="HH258" s="16"/>
      <c r="HI258" s="16"/>
      <c r="HJ258" s="16"/>
      <c r="HK258" s="16"/>
      <c r="HL258" s="16"/>
      <c r="HM258" s="16"/>
      <c r="HN258" s="16"/>
      <c r="HO258" s="16"/>
      <c r="HP258" s="16"/>
      <c r="HQ258" s="16"/>
      <c r="HR258" s="16"/>
      <c r="HS258" s="16"/>
      <c r="HT258" s="16"/>
      <c r="HU258" s="16"/>
      <c r="HV258" s="16"/>
      <c r="HW258" s="16"/>
      <c r="HX258" s="16"/>
      <c r="HY258" s="16"/>
      <c r="HZ258" s="16"/>
      <c r="IA258" s="16"/>
      <c r="IB258" s="16"/>
      <c r="IC258" s="16"/>
      <c r="ID258" s="16"/>
      <c r="IE258" s="16"/>
      <c r="IF258" s="16"/>
      <c r="IG258" s="16"/>
      <c r="IH258" s="16"/>
      <c r="II258" s="16"/>
      <c r="IJ258" s="16"/>
      <c r="IK258" s="16"/>
      <c r="IL258" s="16"/>
      <c r="IM258" s="16"/>
      <c r="IN258" s="16"/>
      <c r="IO258" s="16"/>
      <c r="IP258" s="16"/>
      <c r="IQ258" s="16"/>
      <c r="IR258" s="16"/>
      <c r="IS258" s="16"/>
      <c r="IT258" s="16"/>
      <c r="IU258" s="16"/>
      <c r="IV258" s="16"/>
    </row>
    <row r="259" spans="1:256" s="31" customFormat="1" ht="12.75">
      <c r="A259" s="149" t="s">
        <v>554</v>
      </c>
      <c r="B259" s="150">
        <v>4316</v>
      </c>
      <c r="C259" s="153" t="s">
        <v>134</v>
      </c>
      <c r="D259" s="196">
        <v>155191</v>
      </c>
      <c r="E259" s="191">
        <v>155191</v>
      </c>
      <c r="F259" s="438">
        <v>24610</v>
      </c>
      <c r="G259" s="197">
        <f t="shared" si="8"/>
        <v>15.857878356347985</v>
      </c>
      <c r="O259" s="8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  <c r="EO259" s="16"/>
      <c r="EP259" s="16"/>
      <c r="EQ259" s="16"/>
      <c r="ER259" s="16"/>
      <c r="ES259" s="16"/>
      <c r="ET259" s="16"/>
      <c r="EU259" s="16"/>
      <c r="EV259" s="16"/>
      <c r="EW259" s="16"/>
      <c r="EX259" s="16"/>
      <c r="EY259" s="16"/>
      <c r="EZ259" s="16"/>
      <c r="FA259" s="16"/>
      <c r="FB259" s="16"/>
      <c r="FC259" s="16"/>
      <c r="FD259" s="16"/>
      <c r="FE259" s="16"/>
      <c r="FF259" s="16"/>
      <c r="FG259" s="16"/>
      <c r="FH259" s="16"/>
      <c r="FI259" s="16"/>
      <c r="FJ259" s="16"/>
      <c r="FK259" s="16"/>
      <c r="FL259" s="16"/>
      <c r="FM259" s="16"/>
      <c r="FN259" s="16"/>
      <c r="FO259" s="16"/>
      <c r="FP259" s="16"/>
      <c r="FQ259" s="16"/>
      <c r="FR259" s="16"/>
      <c r="FS259" s="16"/>
      <c r="FT259" s="16"/>
      <c r="FU259" s="16"/>
      <c r="FV259" s="16"/>
      <c r="FW259" s="16"/>
      <c r="FX259" s="16"/>
      <c r="FY259" s="16"/>
      <c r="FZ259" s="16"/>
      <c r="GA259" s="16"/>
      <c r="GB259" s="16"/>
      <c r="GC259" s="16"/>
      <c r="GD259" s="16"/>
      <c r="GE259" s="16"/>
      <c r="GF259" s="16"/>
      <c r="GG259" s="16"/>
      <c r="GH259" s="16"/>
      <c r="GI259" s="16"/>
      <c r="GJ259" s="16"/>
      <c r="GK259" s="16"/>
      <c r="GL259" s="16"/>
      <c r="GM259" s="16"/>
      <c r="GN259" s="16"/>
      <c r="GO259" s="16"/>
      <c r="GP259" s="16"/>
      <c r="GQ259" s="16"/>
      <c r="GR259" s="16"/>
      <c r="GS259" s="16"/>
      <c r="GT259" s="16"/>
      <c r="GU259" s="16"/>
      <c r="GV259" s="16"/>
      <c r="GW259" s="16"/>
      <c r="GX259" s="16"/>
      <c r="GY259" s="16"/>
      <c r="GZ259" s="16"/>
      <c r="HA259" s="16"/>
      <c r="HB259" s="16"/>
      <c r="HC259" s="16"/>
      <c r="HD259" s="16"/>
      <c r="HE259" s="16"/>
      <c r="HF259" s="16"/>
      <c r="HG259" s="16"/>
      <c r="HH259" s="16"/>
      <c r="HI259" s="16"/>
      <c r="HJ259" s="16"/>
      <c r="HK259" s="16"/>
      <c r="HL259" s="16"/>
      <c r="HM259" s="16"/>
      <c r="HN259" s="16"/>
      <c r="HO259" s="16"/>
      <c r="HP259" s="16"/>
      <c r="HQ259" s="16"/>
      <c r="HR259" s="16"/>
      <c r="HS259" s="16"/>
      <c r="HT259" s="16"/>
      <c r="HU259" s="16"/>
      <c r="HV259" s="16"/>
      <c r="HW259" s="16"/>
      <c r="HX259" s="16"/>
      <c r="HY259" s="16"/>
      <c r="HZ259" s="16"/>
      <c r="IA259" s="16"/>
      <c r="IB259" s="16"/>
      <c r="IC259" s="16"/>
      <c r="ID259" s="16"/>
      <c r="IE259" s="16"/>
      <c r="IF259" s="16"/>
      <c r="IG259" s="16"/>
      <c r="IH259" s="16"/>
      <c r="II259" s="16"/>
      <c r="IJ259" s="16"/>
      <c r="IK259" s="16"/>
      <c r="IL259" s="16"/>
      <c r="IM259" s="16"/>
      <c r="IN259" s="16"/>
      <c r="IO259" s="16"/>
      <c r="IP259" s="16"/>
      <c r="IQ259" s="16"/>
      <c r="IR259" s="16"/>
      <c r="IS259" s="16"/>
      <c r="IT259" s="16"/>
      <c r="IU259" s="16"/>
      <c r="IV259" s="16"/>
    </row>
    <row r="260" spans="1:256" s="31" customFormat="1" ht="12.75">
      <c r="A260" s="149" t="s">
        <v>554</v>
      </c>
      <c r="B260" s="150">
        <v>4323</v>
      </c>
      <c r="C260" s="153" t="s">
        <v>171</v>
      </c>
      <c r="D260" s="196">
        <v>2040</v>
      </c>
      <c r="E260" s="191">
        <v>2040</v>
      </c>
      <c r="F260" s="438">
        <v>0</v>
      </c>
      <c r="G260" s="197">
        <f>F260/E260*100</f>
        <v>0</v>
      </c>
      <c r="O260" s="8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16"/>
      <c r="CU260" s="16"/>
      <c r="CV260" s="16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16"/>
      <c r="DL260" s="16"/>
      <c r="DM260" s="16"/>
      <c r="DN260" s="16"/>
      <c r="DO260" s="16"/>
      <c r="DP260" s="16"/>
      <c r="DQ260" s="16"/>
      <c r="DR260" s="16"/>
      <c r="DS260" s="16"/>
      <c r="DT260" s="16"/>
      <c r="DU260" s="16"/>
      <c r="DV260" s="16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  <c r="EO260" s="16"/>
      <c r="EP260" s="16"/>
      <c r="EQ260" s="16"/>
      <c r="ER260" s="16"/>
      <c r="ES260" s="16"/>
      <c r="ET260" s="16"/>
      <c r="EU260" s="16"/>
      <c r="EV260" s="16"/>
      <c r="EW260" s="16"/>
      <c r="EX260" s="16"/>
      <c r="EY260" s="16"/>
      <c r="EZ260" s="16"/>
      <c r="FA260" s="16"/>
      <c r="FB260" s="16"/>
      <c r="FC260" s="16"/>
      <c r="FD260" s="16"/>
      <c r="FE260" s="16"/>
      <c r="FF260" s="16"/>
      <c r="FG260" s="16"/>
      <c r="FH260" s="16"/>
      <c r="FI260" s="16"/>
      <c r="FJ260" s="16"/>
      <c r="FK260" s="16"/>
      <c r="FL260" s="16"/>
      <c r="FM260" s="16"/>
      <c r="FN260" s="16"/>
      <c r="FO260" s="16"/>
      <c r="FP260" s="16"/>
      <c r="FQ260" s="16"/>
      <c r="FR260" s="16"/>
      <c r="FS260" s="16"/>
      <c r="FT260" s="16"/>
      <c r="FU260" s="16"/>
      <c r="FV260" s="16"/>
      <c r="FW260" s="16"/>
      <c r="FX260" s="16"/>
      <c r="FY260" s="16"/>
      <c r="FZ260" s="16"/>
      <c r="GA260" s="16"/>
      <c r="GB260" s="16"/>
      <c r="GC260" s="16"/>
      <c r="GD260" s="16"/>
      <c r="GE260" s="16"/>
      <c r="GF260" s="16"/>
      <c r="GG260" s="16"/>
      <c r="GH260" s="16"/>
      <c r="GI260" s="16"/>
      <c r="GJ260" s="16"/>
      <c r="GK260" s="16"/>
      <c r="GL260" s="16"/>
      <c r="GM260" s="16"/>
      <c r="GN260" s="16"/>
      <c r="GO260" s="16"/>
      <c r="GP260" s="16"/>
      <c r="GQ260" s="16"/>
      <c r="GR260" s="16"/>
      <c r="GS260" s="16"/>
      <c r="GT260" s="16"/>
      <c r="GU260" s="16"/>
      <c r="GV260" s="16"/>
      <c r="GW260" s="16"/>
      <c r="GX260" s="16"/>
      <c r="GY260" s="16"/>
      <c r="GZ260" s="16"/>
      <c r="HA260" s="16"/>
      <c r="HB260" s="16"/>
      <c r="HC260" s="16"/>
      <c r="HD260" s="16"/>
      <c r="HE260" s="16"/>
      <c r="HF260" s="16"/>
      <c r="HG260" s="16"/>
      <c r="HH260" s="16"/>
      <c r="HI260" s="16"/>
      <c r="HJ260" s="16"/>
      <c r="HK260" s="16"/>
      <c r="HL260" s="16"/>
      <c r="HM260" s="16"/>
      <c r="HN260" s="16"/>
      <c r="HO260" s="16"/>
      <c r="HP260" s="16"/>
      <c r="HQ260" s="16"/>
      <c r="HR260" s="16"/>
      <c r="HS260" s="16"/>
      <c r="HT260" s="16"/>
      <c r="HU260" s="16"/>
      <c r="HV260" s="16"/>
      <c r="HW260" s="16"/>
      <c r="HX260" s="16"/>
      <c r="HY260" s="16"/>
      <c r="HZ260" s="16"/>
      <c r="IA260" s="16"/>
      <c r="IB260" s="16"/>
      <c r="IC260" s="16"/>
      <c r="ID260" s="16"/>
      <c r="IE260" s="16"/>
      <c r="IF260" s="16"/>
      <c r="IG260" s="16"/>
      <c r="IH260" s="16"/>
      <c r="II260" s="16"/>
      <c r="IJ260" s="16"/>
      <c r="IK260" s="16"/>
      <c r="IL260" s="16"/>
      <c r="IM260" s="16"/>
      <c r="IN260" s="16"/>
      <c r="IO260" s="16"/>
      <c r="IP260" s="16"/>
      <c r="IQ260" s="16"/>
      <c r="IR260" s="16"/>
      <c r="IS260" s="16"/>
      <c r="IT260" s="16"/>
      <c r="IU260" s="16"/>
      <c r="IV260" s="16"/>
    </row>
    <row r="261" spans="1:256" s="31" customFormat="1" ht="12.75">
      <c r="A261" s="149" t="s">
        <v>554</v>
      </c>
      <c r="B261" s="150">
        <v>4332</v>
      </c>
      <c r="C261" s="153" t="s">
        <v>283</v>
      </c>
      <c r="D261" s="196">
        <v>1360</v>
      </c>
      <c r="E261" s="191">
        <v>1360</v>
      </c>
      <c r="F261" s="438">
        <v>71</v>
      </c>
      <c r="G261" s="197">
        <f t="shared" si="8"/>
        <v>5.220588235294118</v>
      </c>
      <c r="O261" s="86" t="s">
        <v>260</v>
      </c>
      <c r="P261" s="175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16"/>
      <c r="CU261" s="16"/>
      <c r="CV261" s="16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16"/>
      <c r="DL261" s="16"/>
      <c r="DM261" s="16"/>
      <c r="DN261" s="16"/>
      <c r="DO261" s="16"/>
      <c r="DP261" s="16"/>
      <c r="DQ261" s="16"/>
      <c r="DR261" s="16"/>
      <c r="DS261" s="16"/>
      <c r="DT261" s="16"/>
      <c r="DU261" s="16"/>
      <c r="DV261" s="16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  <c r="EO261" s="16"/>
      <c r="EP261" s="16"/>
      <c r="EQ261" s="16"/>
      <c r="ER261" s="16"/>
      <c r="ES261" s="16"/>
      <c r="ET261" s="16"/>
      <c r="EU261" s="16"/>
      <c r="EV261" s="16"/>
      <c r="EW261" s="16"/>
      <c r="EX261" s="16"/>
      <c r="EY261" s="16"/>
      <c r="EZ261" s="16"/>
      <c r="FA261" s="16"/>
      <c r="FB261" s="16"/>
      <c r="FC261" s="16"/>
      <c r="FD261" s="16"/>
      <c r="FE261" s="16"/>
      <c r="FF261" s="16"/>
      <c r="FG261" s="16"/>
      <c r="FH261" s="16"/>
      <c r="FI261" s="16"/>
      <c r="FJ261" s="16"/>
      <c r="FK261" s="16"/>
      <c r="FL261" s="16"/>
      <c r="FM261" s="16"/>
      <c r="FN261" s="16"/>
      <c r="FO261" s="16"/>
      <c r="FP261" s="16"/>
      <c r="FQ261" s="16"/>
      <c r="FR261" s="16"/>
      <c r="FS261" s="16"/>
      <c r="FT261" s="16"/>
      <c r="FU261" s="16"/>
      <c r="FV261" s="16"/>
      <c r="FW261" s="16"/>
      <c r="FX261" s="16"/>
      <c r="FY261" s="16"/>
      <c r="FZ261" s="16"/>
      <c r="GA261" s="16"/>
      <c r="GB261" s="16"/>
      <c r="GC261" s="16"/>
      <c r="GD261" s="16"/>
      <c r="GE261" s="16"/>
      <c r="GF261" s="16"/>
      <c r="GG261" s="16"/>
      <c r="GH261" s="16"/>
      <c r="GI261" s="16"/>
      <c r="GJ261" s="16"/>
      <c r="GK261" s="16"/>
      <c r="GL261" s="16"/>
      <c r="GM261" s="16"/>
      <c r="GN261" s="16"/>
      <c r="GO261" s="16"/>
      <c r="GP261" s="16"/>
      <c r="GQ261" s="16"/>
      <c r="GR261" s="16"/>
      <c r="GS261" s="16"/>
      <c r="GT261" s="16"/>
      <c r="GU261" s="16"/>
      <c r="GV261" s="16"/>
      <c r="GW261" s="16"/>
      <c r="GX261" s="16"/>
      <c r="GY261" s="16"/>
      <c r="GZ261" s="16"/>
      <c r="HA261" s="16"/>
      <c r="HB261" s="16"/>
      <c r="HC261" s="16"/>
      <c r="HD261" s="16"/>
      <c r="HE261" s="16"/>
      <c r="HF261" s="16"/>
      <c r="HG261" s="16"/>
      <c r="HH261" s="16"/>
      <c r="HI261" s="16"/>
      <c r="HJ261" s="16"/>
      <c r="HK261" s="16"/>
      <c r="HL261" s="16"/>
      <c r="HM261" s="16"/>
      <c r="HN261" s="16"/>
      <c r="HO261" s="16"/>
      <c r="HP261" s="16"/>
      <c r="HQ261" s="16"/>
      <c r="HR261" s="16"/>
      <c r="HS261" s="16"/>
      <c r="HT261" s="16"/>
      <c r="HU261" s="16"/>
      <c r="HV261" s="16"/>
      <c r="HW261" s="16"/>
      <c r="HX261" s="16"/>
      <c r="HY261" s="16"/>
      <c r="HZ261" s="16"/>
      <c r="IA261" s="16"/>
      <c r="IB261" s="16"/>
      <c r="IC261" s="16"/>
      <c r="ID261" s="16"/>
      <c r="IE261" s="16"/>
      <c r="IF261" s="16"/>
      <c r="IG261" s="16"/>
      <c r="IH261" s="16"/>
      <c r="II261" s="16"/>
      <c r="IJ261" s="16"/>
      <c r="IK261" s="16"/>
      <c r="IL261" s="16"/>
      <c r="IM261" s="16"/>
      <c r="IN261" s="16"/>
      <c r="IO261" s="16"/>
      <c r="IP261" s="16"/>
      <c r="IQ261" s="16"/>
      <c r="IR261" s="16"/>
      <c r="IS261" s="16"/>
      <c r="IT261" s="16"/>
      <c r="IU261" s="16"/>
      <c r="IV261" s="16"/>
    </row>
    <row r="262" spans="1:7" ht="25.5">
      <c r="A262" s="169" t="s">
        <v>554</v>
      </c>
      <c r="B262" s="164">
        <v>4339</v>
      </c>
      <c r="C262" s="153" t="s">
        <v>58</v>
      </c>
      <c r="D262" s="204">
        <v>4614</v>
      </c>
      <c r="E262" s="202">
        <v>4614</v>
      </c>
      <c r="F262" s="444">
        <v>768</v>
      </c>
      <c r="G262" s="205">
        <f t="shared" si="8"/>
        <v>16.644993498049416</v>
      </c>
    </row>
    <row r="263" spans="1:7" ht="25.5">
      <c r="A263" s="169" t="s">
        <v>554</v>
      </c>
      <c r="B263" s="164">
        <v>4399</v>
      </c>
      <c r="C263" s="153" t="s">
        <v>59</v>
      </c>
      <c r="D263" s="204">
        <v>2400</v>
      </c>
      <c r="E263" s="202">
        <v>2400</v>
      </c>
      <c r="F263" s="444">
        <v>1</v>
      </c>
      <c r="G263" s="205">
        <f t="shared" si="8"/>
        <v>0.04166666666666667</v>
      </c>
    </row>
    <row r="264" spans="1:7" ht="12.75">
      <c r="A264" s="234"/>
      <c r="B264" s="251"/>
      <c r="C264" s="250" t="s">
        <v>317</v>
      </c>
      <c r="D264" s="235">
        <f>SUM(D256:D263)</f>
        <v>319374</v>
      </c>
      <c r="E264" s="236">
        <f>SUM(E256:E263)</f>
        <v>319374</v>
      </c>
      <c r="F264" s="237">
        <f>SUM(F256:F263)</f>
        <v>48494</v>
      </c>
      <c r="G264" s="222">
        <f t="shared" si="8"/>
        <v>15.184078854258642</v>
      </c>
    </row>
    <row r="265" spans="1:7" ht="12.75" customHeight="1" hidden="1">
      <c r="A265" s="524" t="s">
        <v>293</v>
      </c>
      <c r="B265" s="524"/>
      <c r="C265" s="524"/>
      <c r="F265" s="86"/>
      <c r="G265" s="16"/>
    </row>
    <row r="266" spans="1:7" ht="12.75" customHeight="1" hidden="1">
      <c r="A266" s="502" t="s">
        <v>292</v>
      </c>
      <c r="B266" s="502"/>
      <c r="C266" s="502"/>
      <c r="F266" s="86"/>
      <c r="G266" s="16"/>
    </row>
    <row r="267" spans="1:7" ht="12.75" customHeight="1" hidden="1">
      <c r="A267" s="502" t="s">
        <v>294</v>
      </c>
      <c r="B267" s="502"/>
      <c r="C267" s="502"/>
      <c r="F267" s="86"/>
      <c r="G267" s="16"/>
    </row>
    <row r="268" spans="1:7" ht="12.75" customHeight="1">
      <c r="A268" s="70"/>
      <c r="B268" s="70"/>
      <c r="C268" s="70"/>
      <c r="F268" s="86"/>
      <c r="G268" s="16"/>
    </row>
    <row r="269" spans="1:7" ht="12.75" customHeight="1">
      <c r="A269" s="67" t="s">
        <v>277</v>
      </c>
      <c r="B269" s="70"/>
      <c r="C269" s="70"/>
      <c r="F269" s="86"/>
      <c r="G269" s="16"/>
    </row>
    <row r="270" spans="1:7" ht="12.75" customHeight="1">
      <c r="A270" s="70"/>
      <c r="B270" s="70"/>
      <c r="C270" s="70"/>
      <c r="F270" s="86"/>
      <c r="G270" s="16"/>
    </row>
    <row r="271" spans="1:7" ht="25.5" customHeight="1">
      <c r="A271" s="7" t="s">
        <v>11</v>
      </c>
      <c r="B271" s="7" t="s">
        <v>12</v>
      </c>
      <c r="C271" s="5" t="s">
        <v>13</v>
      </c>
      <c r="D271" s="54" t="s">
        <v>126</v>
      </c>
      <c r="E271" s="61" t="s">
        <v>127</v>
      </c>
      <c r="F271" s="5" t="s">
        <v>2</v>
      </c>
      <c r="G271" s="53" t="s">
        <v>128</v>
      </c>
    </row>
    <row r="272" spans="1:7" ht="12.75" customHeight="1">
      <c r="A272" s="149" t="s">
        <v>554</v>
      </c>
      <c r="B272" s="150">
        <v>4311</v>
      </c>
      <c r="C272" s="170" t="s">
        <v>142</v>
      </c>
      <c r="D272" s="196">
        <v>376</v>
      </c>
      <c r="E272" s="191">
        <v>376</v>
      </c>
      <c r="F272" s="364">
        <v>0</v>
      </c>
      <c r="G272" s="205">
        <f>F272/E272*100</f>
        <v>0</v>
      </c>
    </row>
    <row r="273" spans="1:7" ht="25.5" customHeight="1">
      <c r="A273" s="169" t="s">
        <v>554</v>
      </c>
      <c r="B273" s="164">
        <v>4313</v>
      </c>
      <c r="C273" s="153" t="s">
        <v>57</v>
      </c>
      <c r="D273" s="204">
        <v>346</v>
      </c>
      <c r="E273" s="204">
        <v>346</v>
      </c>
      <c r="F273" s="458">
        <v>0</v>
      </c>
      <c r="G273" s="205">
        <f>F273/E273*100</f>
        <v>0</v>
      </c>
    </row>
    <row r="274" spans="1:7" ht="12.75" customHeight="1">
      <c r="A274" s="149" t="s">
        <v>554</v>
      </c>
      <c r="B274" s="150">
        <v>4316</v>
      </c>
      <c r="C274" s="153" t="s">
        <v>134</v>
      </c>
      <c r="D274" s="196">
        <v>4242</v>
      </c>
      <c r="E274" s="191">
        <v>4242</v>
      </c>
      <c r="F274" s="364">
        <v>0</v>
      </c>
      <c r="G274" s="205">
        <f>F274/E274*100</f>
        <v>0</v>
      </c>
    </row>
    <row r="275" spans="1:7" ht="12.75" customHeight="1">
      <c r="A275" s="149" t="s">
        <v>554</v>
      </c>
      <c r="B275" s="150">
        <v>4339</v>
      </c>
      <c r="C275" s="153" t="s">
        <v>377</v>
      </c>
      <c r="D275" s="196">
        <v>250</v>
      </c>
      <c r="E275" s="191">
        <v>250</v>
      </c>
      <c r="F275" s="364">
        <v>0</v>
      </c>
      <c r="G275" s="205">
        <f>F275/E275*100</f>
        <v>0</v>
      </c>
    </row>
    <row r="276" spans="1:256" s="135" customFormat="1" ht="14.25" customHeight="1">
      <c r="A276" s="234"/>
      <c r="B276" s="251"/>
      <c r="C276" s="250" t="s">
        <v>318</v>
      </c>
      <c r="D276" s="235">
        <f>SUM(D272:D275)</f>
        <v>5214</v>
      </c>
      <c r="E276" s="236">
        <f>SUM(E272:E275)</f>
        <v>5214</v>
      </c>
      <c r="F276" s="270">
        <f>SUM(F272:F275)</f>
        <v>0</v>
      </c>
      <c r="G276" s="205">
        <f>F276/E276*100</f>
        <v>0</v>
      </c>
      <c r="H276" s="141"/>
      <c r="I276" s="31"/>
      <c r="J276" s="31"/>
      <c r="K276" s="31"/>
      <c r="L276" s="31"/>
      <c r="M276" s="31"/>
      <c r="N276" s="31"/>
      <c r="O276" s="86"/>
      <c r="P276" s="8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16"/>
      <c r="BQ276" s="16"/>
      <c r="BR276" s="16"/>
      <c r="BS276" s="16"/>
      <c r="BT276" s="16"/>
      <c r="BU276" s="16"/>
      <c r="BV276" s="16"/>
      <c r="BW276" s="16"/>
      <c r="BX276" s="16"/>
      <c r="BY276" s="16"/>
      <c r="BZ276" s="16"/>
      <c r="CA276" s="16"/>
      <c r="CB276" s="16"/>
      <c r="CC276" s="16"/>
      <c r="CD276" s="16"/>
      <c r="CE276" s="16"/>
      <c r="CF276" s="16"/>
      <c r="CG276" s="16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16"/>
      <c r="CU276" s="16"/>
      <c r="CV276" s="16"/>
      <c r="CW276" s="16"/>
      <c r="CX276" s="16"/>
      <c r="CY276" s="16"/>
      <c r="CZ276" s="16"/>
      <c r="DA276" s="16"/>
      <c r="DB276" s="16"/>
      <c r="DC276" s="16"/>
      <c r="DD276" s="16"/>
      <c r="DE276" s="16"/>
      <c r="DF276" s="16"/>
      <c r="DG276" s="16"/>
      <c r="DH276" s="16"/>
      <c r="DI276" s="16"/>
      <c r="DJ276" s="16"/>
      <c r="DK276" s="16"/>
      <c r="DL276" s="16"/>
      <c r="DM276" s="16"/>
      <c r="DN276" s="16"/>
      <c r="DO276" s="16"/>
      <c r="DP276" s="16"/>
      <c r="DQ276" s="16"/>
      <c r="DR276" s="16"/>
      <c r="DS276" s="16"/>
      <c r="DT276" s="16"/>
      <c r="DU276" s="16"/>
      <c r="DV276" s="16"/>
      <c r="DW276" s="16"/>
      <c r="DX276" s="16"/>
      <c r="DY276" s="16"/>
      <c r="DZ276" s="16"/>
      <c r="EA276" s="16"/>
      <c r="EB276" s="16"/>
      <c r="EC276" s="16"/>
      <c r="ED276" s="16"/>
      <c r="EE276" s="16"/>
      <c r="EF276" s="16"/>
      <c r="EG276" s="16"/>
      <c r="EH276" s="16"/>
      <c r="EI276" s="16"/>
      <c r="EJ276" s="16"/>
      <c r="EK276" s="16"/>
      <c r="EL276" s="16"/>
      <c r="EM276" s="16"/>
      <c r="EN276" s="16"/>
      <c r="EO276" s="16"/>
      <c r="EP276" s="16"/>
      <c r="EQ276" s="16"/>
      <c r="ER276" s="16"/>
      <c r="ES276" s="16"/>
      <c r="ET276" s="16"/>
      <c r="EU276" s="16"/>
      <c r="EV276" s="16"/>
      <c r="EW276" s="16"/>
      <c r="EX276" s="16"/>
      <c r="EY276" s="16"/>
      <c r="EZ276" s="16"/>
      <c r="FA276" s="16"/>
      <c r="FB276" s="16"/>
      <c r="FC276" s="16"/>
      <c r="FD276" s="16"/>
      <c r="FE276" s="16"/>
      <c r="FF276" s="16"/>
      <c r="FG276" s="16"/>
      <c r="FH276" s="16"/>
      <c r="FI276" s="16"/>
      <c r="FJ276" s="16"/>
      <c r="FK276" s="16"/>
      <c r="FL276" s="16"/>
      <c r="FM276" s="16"/>
      <c r="FN276" s="16"/>
      <c r="FO276" s="16"/>
      <c r="FP276" s="16"/>
      <c r="FQ276" s="16"/>
      <c r="FR276" s="16"/>
      <c r="FS276" s="16"/>
      <c r="FT276" s="16"/>
      <c r="FU276" s="16"/>
      <c r="FV276" s="16"/>
      <c r="FW276" s="16"/>
      <c r="FX276" s="16"/>
      <c r="FY276" s="16"/>
      <c r="FZ276" s="16"/>
      <c r="GA276" s="16"/>
      <c r="GB276" s="16"/>
      <c r="GC276" s="16"/>
      <c r="GD276" s="16"/>
      <c r="GE276" s="16"/>
      <c r="GF276" s="16"/>
      <c r="GG276" s="16"/>
      <c r="GH276" s="16"/>
      <c r="GI276" s="16"/>
      <c r="GJ276" s="16"/>
      <c r="GK276" s="16"/>
      <c r="GL276" s="16"/>
      <c r="GM276" s="16"/>
      <c r="GN276" s="16"/>
      <c r="GO276" s="16"/>
      <c r="GP276" s="16"/>
      <c r="GQ276" s="16"/>
      <c r="GR276" s="16"/>
      <c r="GS276" s="16"/>
      <c r="GT276" s="16"/>
      <c r="GU276" s="16"/>
      <c r="GV276" s="16"/>
      <c r="GW276" s="16"/>
      <c r="GX276" s="16"/>
      <c r="GY276" s="16"/>
      <c r="GZ276" s="16"/>
      <c r="HA276" s="16"/>
      <c r="HB276" s="16"/>
      <c r="HC276" s="16"/>
      <c r="HD276" s="16"/>
      <c r="HE276" s="16"/>
      <c r="HF276" s="16"/>
      <c r="HG276" s="16"/>
      <c r="HH276" s="16"/>
      <c r="HI276" s="16"/>
      <c r="HJ276" s="16"/>
      <c r="HK276" s="16"/>
      <c r="HL276" s="16"/>
      <c r="HM276" s="16"/>
      <c r="HN276" s="16"/>
      <c r="HO276" s="16"/>
      <c r="HP276" s="16"/>
      <c r="HQ276" s="16"/>
      <c r="HR276" s="16"/>
      <c r="HS276" s="16"/>
      <c r="HT276" s="16"/>
      <c r="HU276" s="16"/>
      <c r="HV276" s="16"/>
      <c r="HW276" s="16"/>
      <c r="HX276" s="16"/>
      <c r="HY276" s="16"/>
      <c r="HZ276" s="16"/>
      <c r="IA276" s="16"/>
      <c r="IB276" s="16"/>
      <c r="IC276" s="16"/>
      <c r="ID276" s="16"/>
      <c r="IE276" s="16"/>
      <c r="IF276" s="16"/>
      <c r="IG276" s="16"/>
      <c r="IH276" s="16"/>
      <c r="II276" s="16"/>
      <c r="IJ276" s="16"/>
      <c r="IK276" s="16"/>
      <c r="IL276" s="16"/>
      <c r="IM276" s="16"/>
      <c r="IN276" s="16"/>
      <c r="IO276" s="16"/>
      <c r="IP276" s="16"/>
      <c r="IQ276" s="16"/>
      <c r="IR276" s="16"/>
      <c r="IS276" s="16"/>
      <c r="IT276" s="16"/>
      <c r="IU276" s="16"/>
      <c r="IV276" s="16"/>
    </row>
    <row r="277" spans="1:256" s="135" customFormat="1" ht="14.25" customHeight="1">
      <c r="A277" s="17"/>
      <c r="B277" s="71"/>
      <c r="C277" s="238"/>
      <c r="D277" s="239"/>
      <c r="E277" s="240"/>
      <c r="F277" s="304"/>
      <c r="G277" s="33"/>
      <c r="H277" s="141"/>
      <c r="I277" s="31"/>
      <c r="J277" s="31"/>
      <c r="K277" s="31"/>
      <c r="L277" s="31"/>
      <c r="M277" s="31"/>
      <c r="N277" s="31"/>
      <c r="O277" s="86"/>
      <c r="P277" s="8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16"/>
      <c r="BQ277" s="16"/>
      <c r="BR277" s="16"/>
      <c r="BS277" s="16"/>
      <c r="BT277" s="16"/>
      <c r="BU277" s="16"/>
      <c r="BV277" s="16"/>
      <c r="BW277" s="16"/>
      <c r="BX277" s="16"/>
      <c r="BY277" s="16"/>
      <c r="BZ277" s="16"/>
      <c r="CA277" s="16"/>
      <c r="CB277" s="16"/>
      <c r="CC277" s="16"/>
      <c r="CD277" s="16"/>
      <c r="CE277" s="16"/>
      <c r="CF277" s="16"/>
      <c r="CG277" s="16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16"/>
      <c r="CU277" s="16"/>
      <c r="CV277" s="16"/>
      <c r="CW277" s="16"/>
      <c r="CX277" s="16"/>
      <c r="CY277" s="16"/>
      <c r="CZ277" s="16"/>
      <c r="DA277" s="16"/>
      <c r="DB277" s="16"/>
      <c r="DC277" s="16"/>
      <c r="DD277" s="16"/>
      <c r="DE277" s="16"/>
      <c r="DF277" s="16"/>
      <c r="DG277" s="16"/>
      <c r="DH277" s="16"/>
      <c r="DI277" s="16"/>
      <c r="DJ277" s="16"/>
      <c r="DK277" s="16"/>
      <c r="DL277" s="16"/>
      <c r="DM277" s="16"/>
      <c r="DN277" s="16"/>
      <c r="DO277" s="16"/>
      <c r="DP277" s="16"/>
      <c r="DQ277" s="16"/>
      <c r="DR277" s="16"/>
      <c r="DS277" s="16"/>
      <c r="DT277" s="16"/>
      <c r="DU277" s="16"/>
      <c r="DV277" s="16"/>
      <c r="DW277" s="16"/>
      <c r="DX277" s="16"/>
      <c r="DY277" s="16"/>
      <c r="DZ277" s="16"/>
      <c r="EA277" s="16"/>
      <c r="EB277" s="16"/>
      <c r="EC277" s="16"/>
      <c r="ED277" s="16"/>
      <c r="EE277" s="16"/>
      <c r="EF277" s="16"/>
      <c r="EG277" s="16"/>
      <c r="EH277" s="16"/>
      <c r="EI277" s="16"/>
      <c r="EJ277" s="16"/>
      <c r="EK277" s="16"/>
      <c r="EL277" s="16"/>
      <c r="EM277" s="16"/>
      <c r="EN277" s="16"/>
      <c r="EO277" s="16"/>
      <c r="EP277" s="16"/>
      <c r="EQ277" s="16"/>
      <c r="ER277" s="16"/>
      <c r="ES277" s="16"/>
      <c r="ET277" s="16"/>
      <c r="EU277" s="16"/>
      <c r="EV277" s="16"/>
      <c r="EW277" s="16"/>
      <c r="EX277" s="16"/>
      <c r="EY277" s="16"/>
      <c r="EZ277" s="16"/>
      <c r="FA277" s="16"/>
      <c r="FB277" s="16"/>
      <c r="FC277" s="16"/>
      <c r="FD277" s="16"/>
      <c r="FE277" s="16"/>
      <c r="FF277" s="16"/>
      <c r="FG277" s="16"/>
      <c r="FH277" s="16"/>
      <c r="FI277" s="16"/>
      <c r="FJ277" s="16"/>
      <c r="FK277" s="16"/>
      <c r="FL277" s="16"/>
      <c r="FM277" s="16"/>
      <c r="FN277" s="16"/>
      <c r="FO277" s="16"/>
      <c r="FP277" s="16"/>
      <c r="FQ277" s="16"/>
      <c r="FR277" s="16"/>
      <c r="FS277" s="16"/>
      <c r="FT277" s="16"/>
      <c r="FU277" s="16"/>
      <c r="FV277" s="16"/>
      <c r="FW277" s="16"/>
      <c r="FX277" s="16"/>
      <c r="FY277" s="16"/>
      <c r="FZ277" s="16"/>
      <c r="GA277" s="16"/>
      <c r="GB277" s="16"/>
      <c r="GC277" s="16"/>
      <c r="GD277" s="16"/>
      <c r="GE277" s="16"/>
      <c r="GF277" s="16"/>
      <c r="GG277" s="16"/>
      <c r="GH277" s="16"/>
      <c r="GI277" s="16"/>
      <c r="GJ277" s="16"/>
      <c r="GK277" s="16"/>
      <c r="GL277" s="16"/>
      <c r="GM277" s="16"/>
      <c r="GN277" s="16"/>
      <c r="GO277" s="16"/>
      <c r="GP277" s="16"/>
      <c r="GQ277" s="16"/>
      <c r="GR277" s="16"/>
      <c r="GS277" s="16"/>
      <c r="GT277" s="16"/>
      <c r="GU277" s="16"/>
      <c r="GV277" s="16"/>
      <c r="GW277" s="16"/>
      <c r="GX277" s="16"/>
      <c r="GY277" s="16"/>
      <c r="GZ277" s="16"/>
      <c r="HA277" s="16"/>
      <c r="HB277" s="16"/>
      <c r="HC277" s="16"/>
      <c r="HD277" s="16"/>
      <c r="HE277" s="16"/>
      <c r="HF277" s="16"/>
      <c r="HG277" s="16"/>
      <c r="HH277" s="16"/>
      <c r="HI277" s="16"/>
      <c r="HJ277" s="16"/>
      <c r="HK277" s="16"/>
      <c r="HL277" s="16"/>
      <c r="HM277" s="16"/>
      <c r="HN277" s="16"/>
      <c r="HO277" s="16"/>
      <c r="HP277" s="16"/>
      <c r="HQ277" s="16"/>
      <c r="HR277" s="16"/>
      <c r="HS277" s="16"/>
      <c r="HT277" s="16"/>
      <c r="HU277" s="16"/>
      <c r="HV277" s="16"/>
      <c r="HW277" s="16"/>
      <c r="HX277" s="16"/>
      <c r="HY277" s="16"/>
      <c r="HZ277" s="16"/>
      <c r="IA277" s="16"/>
      <c r="IB277" s="16"/>
      <c r="IC277" s="16"/>
      <c r="ID277" s="16"/>
      <c r="IE277" s="16"/>
      <c r="IF277" s="16"/>
      <c r="IG277" s="16"/>
      <c r="IH277" s="16"/>
      <c r="II277" s="16"/>
      <c r="IJ277" s="16"/>
      <c r="IK277" s="16"/>
      <c r="IL277" s="16"/>
      <c r="IM277" s="16"/>
      <c r="IN277" s="16"/>
      <c r="IO277" s="16"/>
      <c r="IP277" s="16"/>
      <c r="IQ277" s="16"/>
      <c r="IR277" s="16"/>
      <c r="IS277" s="16"/>
      <c r="IT277" s="16"/>
      <c r="IU277" s="16"/>
      <c r="IV277" s="16"/>
    </row>
    <row r="278" spans="1:256" s="135" customFormat="1" ht="14.25" customHeight="1">
      <c r="A278" s="243"/>
      <c r="B278" s="253"/>
      <c r="C278" s="252" t="s">
        <v>319</v>
      </c>
      <c r="D278" s="244">
        <f>D264+D276</f>
        <v>324588</v>
      </c>
      <c r="E278" s="245">
        <f>E264+E276</f>
        <v>324588</v>
      </c>
      <c r="F278" s="246">
        <f>F264+F276</f>
        <v>48494</v>
      </c>
      <c r="G278" s="11">
        <f>F278/E278*100</f>
        <v>14.940170308206094</v>
      </c>
      <c r="H278" s="141"/>
      <c r="I278" s="31"/>
      <c r="J278" s="31"/>
      <c r="K278" s="31"/>
      <c r="L278" s="31"/>
      <c r="M278" s="31"/>
      <c r="N278" s="31"/>
      <c r="O278" s="86"/>
      <c r="P278" s="8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  <c r="IK278" s="16"/>
      <c r="IL278" s="16"/>
      <c r="IM278" s="16"/>
      <c r="IN278" s="16"/>
      <c r="IO278" s="16"/>
      <c r="IP278" s="16"/>
      <c r="IQ278" s="16"/>
      <c r="IR278" s="16"/>
      <c r="IS278" s="16"/>
      <c r="IT278" s="16"/>
      <c r="IU278" s="16"/>
      <c r="IV278" s="16"/>
    </row>
    <row r="279" spans="1:256" s="31" customFormat="1" ht="12.75">
      <c r="A279" s="17"/>
      <c r="B279" s="71"/>
      <c r="C279" s="238"/>
      <c r="D279" s="239"/>
      <c r="E279" s="240"/>
      <c r="F279" s="304"/>
      <c r="G279" s="33"/>
      <c r="H279" s="141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  <c r="DI279" s="86"/>
      <c r="DJ279" s="86"/>
      <c r="DK279" s="86"/>
      <c r="DL279" s="86"/>
      <c r="DM279" s="86"/>
      <c r="DN279" s="86"/>
      <c r="DO279" s="86"/>
      <c r="DP279" s="86"/>
      <c r="DQ279" s="86"/>
      <c r="DR279" s="86"/>
      <c r="DS279" s="86"/>
      <c r="DT279" s="86"/>
      <c r="DU279" s="86"/>
      <c r="DV279" s="86"/>
      <c r="DW279" s="86"/>
      <c r="DX279" s="86"/>
      <c r="DY279" s="86"/>
      <c r="DZ279" s="86"/>
      <c r="EA279" s="86"/>
      <c r="EB279" s="86"/>
      <c r="EC279" s="86"/>
      <c r="ED279" s="86"/>
      <c r="EE279" s="86"/>
      <c r="EF279" s="86"/>
      <c r="EG279" s="86"/>
      <c r="EH279" s="86"/>
      <c r="EI279" s="86"/>
      <c r="EJ279" s="86"/>
      <c r="EK279" s="86"/>
      <c r="EL279" s="86"/>
      <c r="EM279" s="86"/>
      <c r="EN279" s="86"/>
      <c r="EO279" s="86"/>
      <c r="EP279" s="86"/>
      <c r="EQ279" s="86"/>
      <c r="ER279" s="86"/>
      <c r="ES279" s="86"/>
      <c r="ET279" s="86"/>
      <c r="EU279" s="86"/>
      <c r="EV279" s="86"/>
      <c r="EW279" s="86"/>
      <c r="EX279" s="86"/>
      <c r="EY279" s="86"/>
      <c r="EZ279" s="86"/>
      <c r="FA279" s="86"/>
      <c r="FB279" s="86"/>
      <c r="FC279" s="86"/>
      <c r="FD279" s="86"/>
      <c r="FE279" s="86"/>
      <c r="FF279" s="86"/>
      <c r="FG279" s="86"/>
      <c r="FH279" s="86"/>
      <c r="FI279" s="86"/>
      <c r="FJ279" s="86"/>
      <c r="FK279" s="86"/>
      <c r="FL279" s="86"/>
      <c r="FM279" s="86"/>
      <c r="FN279" s="86"/>
      <c r="FO279" s="86"/>
      <c r="FP279" s="86"/>
      <c r="FQ279" s="86"/>
      <c r="FR279" s="86"/>
      <c r="FS279" s="86"/>
      <c r="FT279" s="86"/>
      <c r="FU279" s="86"/>
      <c r="FV279" s="86"/>
      <c r="FW279" s="86"/>
      <c r="FX279" s="86"/>
      <c r="FY279" s="86"/>
      <c r="FZ279" s="86"/>
      <c r="GA279" s="86"/>
      <c r="GB279" s="86"/>
      <c r="GC279" s="86"/>
      <c r="GD279" s="86"/>
      <c r="GE279" s="86"/>
      <c r="GF279" s="86"/>
      <c r="GG279" s="86"/>
      <c r="GH279" s="86"/>
      <c r="GI279" s="86"/>
      <c r="GJ279" s="86"/>
      <c r="GK279" s="86"/>
      <c r="GL279" s="86"/>
      <c r="GM279" s="86"/>
      <c r="GN279" s="86"/>
      <c r="GO279" s="86"/>
      <c r="GP279" s="86"/>
      <c r="GQ279" s="86"/>
      <c r="GR279" s="86"/>
      <c r="GS279" s="86"/>
      <c r="GT279" s="86"/>
      <c r="GU279" s="86"/>
      <c r="GV279" s="86"/>
      <c r="GW279" s="86"/>
      <c r="GX279" s="86"/>
      <c r="GY279" s="86"/>
      <c r="GZ279" s="86"/>
      <c r="HA279" s="86"/>
      <c r="HB279" s="86"/>
      <c r="HC279" s="86"/>
      <c r="HD279" s="86"/>
      <c r="HE279" s="86"/>
      <c r="HF279" s="86"/>
      <c r="HG279" s="86"/>
      <c r="HH279" s="86"/>
      <c r="HI279" s="86"/>
      <c r="HJ279" s="86"/>
      <c r="HK279" s="86"/>
      <c r="HL279" s="86"/>
      <c r="HM279" s="86"/>
      <c r="HN279" s="86"/>
      <c r="HO279" s="86"/>
      <c r="HP279" s="86"/>
      <c r="HQ279" s="86"/>
      <c r="HR279" s="86"/>
      <c r="HS279" s="86"/>
      <c r="HT279" s="86"/>
      <c r="HU279" s="86"/>
      <c r="HV279" s="86"/>
      <c r="HW279" s="86"/>
      <c r="HX279" s="86"/>
      <c r="HY279" s="86"/>
      <c r="HZ279" s="86"/>
      <c r="IA279" s="86"/>
      <c r="IB279" s="86"/>
      <c r="IC279" s="86"/>
      <c r="ID279" s="86"/>
      <c r="IE279" s="86"/>
      <c r="IF279" s="86"/>
      <c r="IG279" s="86"/>
      <c r="IH279" s="86"/>
      <c r="II279" s="86"/>
      <c r="IJ279" s="86"/>
      <c r="IK279" s="86"/>
      <c r="IL279" s="86"/>
      <c r="IM279" s="86"/>
      <c r="IN279" s="86"/>
      <c r="IO279" s="86"/>
      <c r="IP279" s="86"/>
      <c r="IQ279" s="86"/>
      <c r="IR279" s="86"/>
      <c r="IS279" s="86"/>
      <c r="IT279" s="86"/>
      <c r="IU279" s="86"/>
      <c r="IV279" s="86"/>
    </row>
    <row r="280" spans="1:256" s="31" customFormat="1" ht="15.75">
      <c r="A280" s="76" t="s">
        <v>60</v>
      </c>
      <c r="D280" s="86"/>
      <c r="E280" s="86"/>
      <c r="F280" s="86"/>
      <c r="O280" s="8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16"/>
      <c r="CU280" s="16"/>
      <c r="CV280" s="16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16"/>
      <c r="DL280" s="16"/>
      <c r="DM280" s="16"/>
      <c r="DN280" s="16"/>
      <c r="DO280" s="16"/>
      <c r="DP280" s="16"/>
      <c r="DQ280" s="16"/>
      <c r="DR280" s="16"/>
      <c r="DS280" s="16"/>
      <c r="DT280" s="16"/>
      <c r="DU280" s="16"/>
      <c r="DV280" s="16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  <c r="EO280" s="16"/>
      <c r="EP280" s="16"/>
      <c r="EQ280" s="16"/>
      <c r="ER280" s="16"/>
      <c r="ES280" s="16"/>
      <c r="ET280" s="16"/>
      <c r="EU280" s="16"/>
      <c r="EV280" s="16"/>
      <c r="EW280" s="16"/>
      <c r="EX280" s="16"/>
      <c r="EY280" s="16"/>
      <c r="EZ280" s="16"/>
      <c r="FA280" s="16"/>
      <c r="FB280" s="16"/>
      <c r="FC280" s="16"/>
      <c r="FD280" s="16"/>
      <c r="FE280" s="16"/>
      <c r="FF280" s="16"/>
      <c r="FG280" s="16"/>
      <c r="FH280" s="16"/>
      <c r="FI280" s="16"/>
      <c r="FJ280" s="16"/>
      <c r="FK280" s="16"/>
      <c r="FL280" s="16"/>
      <c r="FM280" s="16"/>
      <c r="FN280" s="16"/>
      <c r="FO280" s="16"/>
      <c r="FP280" s="16"/>
      <c r="FQ280" s="16"/>
      <c r="FR280" s="16"/>
      <c r="FS280" s="16"/>
      <c r="FT280" s="16"/>
      <c r="FU280" s="16"/>
      <c r="FV280" s="16"/>
      <c r="FW280" s="16"/>
      <c r="FX280" s="16"/>
      <c r="FY280" s="16"/>
      <c r="FZ280" s="16"/>
      <c r="GA280" s="16"/>
      <c r="GB280" s="16"/>
      <c r="GC280" s="16"/>
      <c r="GD280" s="16"/>
      <c r="GE280" s="16"/>
      <c r="GF280" s="16"/>
      <c r="GG280" s="16"/>
      <c r="GH280" s="16"/>
      <c r="GI280" s="16"/>
      <c r="GJ280" s="16"/>
      <c r="GK280" s="16"/>
      <c r="GL280" s="16"/>
      <c r="GM280" s="16"/>
      <c r="GN280" s="16"/>
      <c r="GO280" s="16"/>
      <c r="GP280" s="16"/>
      <c r="GQ280" s="16"/>
      <c r="GR280" s="16"/>
      <c r="GS280" s="16"/>
      <c r="GT280" s="16"/>
      <c r="GU280" s="16"/>
      <c r="GV280" s="16"/>
      <c r="GW280" s="16"/>
      <c r="GX280" s="16"/>
      <c r="GY280" s="16"/>
      <c r="GZ280" s="16"/>
      <c r="HA280" s="16"/>
      <c r="HB280" s="16"/>
      <c r="HC280" s="16"/>
      <c r="HD280" s="16"/>
      <c r="HE280" s="16"/>
      <c r="HF280" s="16"/>
      <c r="HG280" s="16"/>
      <c r="HH280" s="16"/>
      <c r="HI280" s="16"/>
      <c r="HJ280" s="16"/>
      <c r="HK280" s="16"/>
      <c r="HL280" s="16"/>
      <c r="HM280" s="16"/>
      <c r="HN280" s="16"/>
      <c r="HO280" s="16"/>
      <c r="HP280" s="16"/>
      <c r="HQ280" s="16"/>
      <c r="HR280" s="16"/>
      <c r="HS280" s="16"/>
      <c r="HT280" s="16"/>
      <c r="HU280" s="16"/>
      <c r="HV280" s="16"/>
      <c r="HW280" s="16"/>
      <c r="HX280" s="16"/>
      <c r="HY280" s="16"/>
      <c r="HZ280" s="16"/>
      <c r="IA280" s="16"/>
      <c r="IB280" s="16"/>
      <c r="IC280" s="16"/>
      <c r="ID280" s="16"/>
      <c r="IE280" s="16"/>
      <c r="IF280" s="16"/>
      <c r="IG280" s="16"/>
      <c r="IH280" s="16"/>
      <c r="II280" s="16"/>
      <c r="IJ280" s="16"/>
      <c r="IK280" s="16"/>
      <c r="IL280" s="16"/>
      <c r="IM280" s="16"/>
      <c r="IN280" s="16"/>
      <c r="IO280" s="16"/>
      <c r="IP280" s="16"/>
      <c r="IQ280" s="16"/>
      <c r="IR280" s="16"/>
      <c r="IS280" s="16"/>
      <c r="IT280" s="16"/>
      <c r="IU280" s="16"/>
      <c r="IV280" s="16"/>
    </row>
    <row r="281" spans="9:15" ht="12.75">
      <c r="I281" s="31"/>
      <c r="O281" s="86"/>
    </row>
    <row r="282" spans="1:15" ht="12.75">
      <c r="A282" s="67" t="s">
        <v>37</v>
      </c>
      <c r="I282" s="31"/>
      <c r="O282" s="86"/>
    </row>
    <row r="283" spans="9:15" ht="12.75">
      <c r="I283" s="31"/>
      <c r="O283" s="86"/>
    </row>
    <row r="284" spans="1:15" ht="25.5">
      <c r="A284" s="7" t="s">
        <v>11</v>
      </c>
      <c r="B284" s="7" t="s">
        <v>12</v>
      </c>
      <c r="C284" s="5" t="s">
        <v>13</v>
      </c>
      <c r="D284" s="54" t="s">
        <v>126</v>
      </c>
      <c r="E284" s="61" t="s">
        <v>127</v>
      </c>
      <c r="F284" s="5" t="s">
        <v>2</v>
      </c>
      <c r="G284" s="53" t="s">
        <v>128</v>
      </c>
      <c r="I284" s="31"/>
      <c r="O284" s="86"/>
    </row>
    <row r="285" spans="1:15" ht="25.5">
      <c r="A285" s="169" t="s">
        <v>148</v>
      </c>
      <c r="B285" s="164">
        <v>5529</v>
      </c>
      <c r="C285" s="165" t="s">
        <v>149</v>
      </c>
      <c r="D285" s="204">
        <v>440</v>
      </c>
      <c r="E285" s="202">
        <v>440</v>
      </c>
      <c r="F285" s="444">
        <v>3</v>
      </c>
      <c r="G285" s="205">
        <f>F285/E285*100</f>
        <v>0.6818181818181818</v>
      </c>
      <c r="I285" s="31"/>
      <c r="O285" s="86"/>
    </row>
    <row r="286" spans="1:256" s="31" customFormat="1" ht="12.75">
      <c r="A286" s="169" t="s">
        <v>148</v>
      </c>
      <c r="B286" s="164">
        <v>5511</v>
      </c>
      <c r="C286" s="153" t="s">
        <v>63</v>
      </c>
      <c r="D286" s="204">
        <v>4000</v>
      </c>
      <c r="E286" s="202">
        <v>4000</v>
      </c>
      <c r="F286" s="444">
        <v>0</v>
      </c>
      <c r="G286" s="197">
        <f>F286/E286*100</f>
        <v>0</v>
      </c>
      <c r="O286" s="8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16"/>
      <c r="BQ286" s="16"/>
      <c r="BR286" s="16"/>
      <c r="BS286" s="16"/>
      <c r="BT286" s="16"/>
      <c r="BU286" s="16"/>
      <c r="BV286" s="16"/>
      <c r="BW286" s="16"/>
      <c r="BX286" s="16"/>
      <c r="BY286" s="16"/>
      <c r="BZ286" s="16"/>
      <c r="CA286" s="16"/>
      <c r="CB286" s="16"/>
      <c r="CC286" s="16"/>
      <c r="CD286" s="16"/>
      <c r="CE286" s="16"/>
      <c r="CF286" s="16"/>
      <c r="CG286" s="16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16"/>
      <c r="CU286" s="16"/>
      <c r="CV286" s="16"/>
      <c r="CW286" s="16"/>
      <c r="CX286" s="16"/>
      <c r="CY286" s="16"/>
      <c r="CZ286" s="16"/>
      <c r="DA286" s="16"/>
      <c r="DB286" s="16"/>
      <c r="DC286" s="16"/>
      <c r="DD286" s="16"/>
      <c r="DE286" s="16"/>
      <c r="DF286" s="16"/>
      <c r="DG286" s="16"/>
      <c r="DH286" s="16"/>
      <c r="DI286" s="16"/>
      <c r="DJ286" s="16"/>
      <c r="DK286" s="16"/>
      <c r="DL286" s="16"/>
      <c r="DM286" s="16"/>
      <c r="DN286" s="16"/>
      <c r="DO286" s="16"/>
      <c r="DP286" s="16"/>
      <c r="DQ286" s="16"/>
      <c r="DR286" s="16"/>
      <c r="DS286" s="16"/>
      <c r="DT286" s="16"/>
      <c r="DU286" s="16"/>
      <c r="DV286" s="16"/>
      <c r="DW286" s="16"/>
      <c r="DX286" s="16"/>
      <c r="DY286" s="16"/>
      <c r="DZ286" s="16"/>
      <c r="EA286" s="16"/>
      <c r="EB286" s="16"/>
      <c r="EC286" s="16"/>
      <c r="ED286" s="16"/>
      <c r="EE286" s="16"/>
      <c r="EF286" s="16"/>
      <c r="EG286" s="16"/>
      <c r="EH286" s="16"/>
      <c r="EI286" s="16"/>
      <c r="EJ286" s="16"/>
      <c r="EK286" s="16"/>
      <c r="EL286" s="16"/>
      <c r="EM286" s="16"/>
      <c r="EN286" s="16"/>
      <c r="EO286" s="16"/>
      <c r="EP286" s="16"/>
      <c r="EQ286" s="16"/>
      <c r="ER286" s="16"/>
      <c r="ES286" s="16"/>
      <c r="ET286" s="16"/>
      <c r="EU286" s="16"/>
      <c r="EV286" s="16"/>
      <c r="EW286" s="16"/>
      <c r="EX286" s="16"/>
      <c r="EY286" s="16"/>
      <c r="EZ286" s="16"/>
      <c r="FA286" s="16"/>
      <c r="FB286" s="16"/>
      <c r="FC286" s="16"/>
      <c r="FD286" s="16"/>
      <c r="FE286" s="16"/>
      <c r="FF286" s="16"/>
      <c r="FG286" s="16"/>
      <c r="FH286" s="16"/>
      <c r="FI286" s="16"/>
      <c r="FJ286" s="16"/>
      <c r="FK286" s="16"/>
      <c r="FL286" s="16"/>
      <c r="FM286" s="16"/>
      <c r="FN286" s="16"/>
      <c r="FO286" s="16"/>
      <c r="FP286" s="16"/>
      <c r="FQ286" s="16"/>
      <c r="FR286" s="16"/>
      <c r="FS286" s="16"/>
      <c r="FT286" s="16"/>
      <c r="FU286" s="16"/>
      <c r="FV286" s="16"/>
      <c r="FW286" s="16"/>
      <c r="FX286" s="16"/>
      <c r="FY286" s="16"/>
      <c r="FZ286" s="16"/>
      <c r="GA286" s="16"/>
      <c r="GB286" s="16"/>
      <c r="GC286" s="16"/>
      <c r="GD286" s="16"/>
      <c r="GE286" s="16"/>
      <c r="GF286" s="16"/>
      <c r="GG286" s="16"/>
      <c r="GH286" s="16"/>
      <c r="GI286" s="16"/>
      <c r="GJ286" s="16"/>
      <c r="GK286" s="16"/>
      <c r="GL286" s="16"/>
      <c r="GM286" s="16"/>
      <c r="GN286" s="16"/>
      <c r="GO286" s="16"/>
      <c r="GP286" s="16"/>
      <c r="GQ286" s="16"/>
      <c r="GR286" s="16"/>
      <c r="GS286" s="16"/>
      <c r="GT286" s="16"/>
      <c r="GU286" s="16"/>
      <c r="GV286" s="16"/>
      <c r="GW286" s="16"/>
      <c r="GX286" s="16"/>
      <c r="GY286" s="16"/>
      <c r="GZ286" s="16"/>
      <c r="HA286" s="16"/>
      <c r="HB286" s="16"/>
      <c r="HC286" s="16"/>
      <c r="HD286" s="16"/>
      <c r="HE286" s="16"/>
      <c r="HF286" s="16"/>
      <c r="HG286" s="16"/>
      <c r="HH286" s="16"/>
      <c r="HI286" s="16"/>
      <c r="HJ286" s="16"/>
      <c r="HK286" s="16"/>
      <c r="HL286" s="16"/>
      <c r="HM286" s="16"/>
      <c r="HN286" s="16"/>
      <c r="HO286" s="16"/>
      <c r="HP286" s="16"/>
      <c r="HQ286" s="16"/>
      <c r="HR286" s="16"/>
      <c r="HS286" s="16"/>
      <c r="HT286" s="16"/>
      <c r="HU286" s="16"/>
      <c r="HV286" s="16"/>
      <c r="HW286" s="16"/>
      <c r="HX286" s="16"/>
      <c r="HY286" s="16"/>
      <c r="HZ286" s="16"/>
      <c r="IA286" s="16"/>
      <c r="IB286" s="16"/>
      <c r="IC286" s="16"/>
      <c r="ID286" s="16"/>
      <c r="IE286" s="16"/>
      <c r="IF286" s="16"/>
      <c r="IG286" s="16"/>
      <c r="IH286" s="16"/>
      <c r="II286" s="16"/>
      <c r="IJ286" s="16"/>
      <c r="IK286" s="16"/>
      <c r="IL286" s="16"/>
      <c r="IM286" s="16"/>
      <c r="IN286" s="16"/>
      <c r="IO286" s="16"/>
      <c r="IP286" s="16"/>
      <c r="IQ286" s="16"/>
      <c r="IR286" s="16"/>
      <c r="IS286" s="16"/>
      <c r="IT286" s="16"/>
      <c r="IU286" s="16"/>
      <c r="IV286" s="16"/>
    </row>
    <row r="287" spans="1:256" s="31" customFormat="1" ht="12.75">
      <c r="A287" s="149" t="s">
        <v>148</v>
      </c>
      <c r="B287" s="150">
        <v>5512</v>
      </c>
      <c r="C287" s="153" t="s">
        <v>62</v>
      </c>
      <c r="D287" s="196">
        <v>9570</v>
      </c>
      <c r="E287" s="191">
        <v>9570</v>
      </c>
      <c r="F287" s="364">
        <v>0</v>
      </c>
      <c r="G287" s="197">
        <f>F287/E287*100</f>
        <v>0</v>
      </c>
      <c r="O287" s="8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16"/>
      <c r="BQ287" s="16"/>
      <c r="BR287" s="16"/>
      <c r="BS287" s="16"/>
      <c r="BT287" s="16"/>
      <c r="BU287" s="16"/>
      <c r="BV287" s="16"/>
      <c r="BW287" s="16"/>
      <c r="BX287" s="16"/>
      <c r="BY287" s="16"/>
      <c r="BZ287" s="16"/>
      <c r="CA287" s="16"/>
      <c r="CB287" s="16"/>
      <c r="CC287" s="16"/>
      <c r="CD287" s="16"/>
      <c r="CE287" s="16"/>
      <c r="CF287" s="16"/>
      <c r="CG287" s="16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16"/>
      <c r="CU287" s="16"/>
      <c r="CV287" s="16"/>
      <c r="CW287" s="16"/>
      <c r="CX287" s="16"/>
      <c r="CY287" s="16"/>
      <c r="CZ287" s="16"/>
      <c r="DA287" s="16"/>
      <c r="DB287" s="16"/>
      <c r="DC287" s="16"/>
      <c r="DD287" s="16"/>
      <c r="DE287" s="16"/>
      <c r="DF287" s="16"/>
      <c r="DG287" s="16"/>
      <c r="DH287" s="16"/>
      <c r="DI287" s="16"/>
      <c r="DJ287" s="16"/>
      <c r="DK287" s="16"/>
      <c r="DL287" s="16"/>
      <c r="DM287" s="16"/>
      <c r="DN287" s="16"/>
      <c r="DO287" s="16"/>
      <c r="DP287" s="16"/>
      <c r="DQ287" s="16"/>
      <c r="DR287" s="16"/>
      <c r="DS287" s="16"/>
      <c r="DT287" s="16"/>
      <c r="DU287" s="16"/>
      <c r="DV287" s="16"/>
      <c r="DW287" s="16"/>
      <c r="DX287" s="16"/>
      <c r="DY287" s="16"/>
      <c r="DZ287" s="16"/>
      <c r="EA287" s="16"/>
      <c r="EB287" s="16"/>
      <c r="EC287" s="16"/>
      <c r="ED287" s="16"/>
      <c r="EE287" s="16"/>
      <c r="EF287" s="16"/>
      <c r="EG287" s="16"/>
      <c r="EH287" s="16"/>
      <c r="EI287" s="16"/>
      <c r="EJ287" s="16"/>
      <c r="EK287" s="16"/>
      <c r="EL287" s="16"/>
      <c r="EM287" s="16"/>
      <c r="EN287" s="16"/>
      <c r="EO287" s="16"/>
      <c r="EP287" s="16"/>
      <c r="EQ287" s="16"/>
      <c r="ER287" s="16"/>
      <c r="ES287" s="16"/>
      <c r="ET287" s="16"/>
      <c r="EU287" s="16"/>
      <c r="EV287" s="16"/>
      <c r="EW287" s="16"/>
      <c r="EX287" s="16"/>
      <c r="EY287" s="16"/>
      <c r="EZ287" s="16"/>
      <c r="FA287" s="16"/>
      <c r="FB287" s="16"/>
      <c r="FC287" s="16"/>
      <c r="FD287" s="16"/>
      <c r="FE287" s="16"/>
      <c r="FF287" s="16"/>
      <c r="FG287" s="16"/>
      <c r="FH287" s="16"/>
      <c r="FI287" s="16"/>
      <c r="FJ287" s="16"/>
      <c r="FK287" s="16"/>
      <c r="FL287" s="16"/>
      <c r="FM287" s="16"/>
      <c r="FN287" s="16"/>
      <c r="FO287" s="16"/>
      <c r="FP287" s="16"/>
      <c r="FQ287" s="16"/>
      <c r="FR287" s="16"/>
      <c r="FS287" s="16"/>
      <c r="FT287" s="16"/>
      <c r="FU287" s="16"/>
      <c r="FV287" s="16"/>
      <c r="FW287" s="16"/>
      <c r="FX287" s="16"/>
      <c r="FY287" s="16"/>
      <c r="FZ287" s="16"/>
      <c r="GA287" s="16"/>
      <c r="GB287" s="16"/>
      <c r="GC287" s="16"/>
      <c r="GD287" s="16"/>
      <c r="GE287" s="16"/>
      <c r="GF287" s="16"/>
      <c r="GG287" s="16"/>
      <c r="GH287" s="16"/>
      <c r="GI287" s="16"/>
      <c r="GJ287" s="16"/>
      <c r="GK287" s="16"/>
      <c r="GL287" s="16"/>
      <c r="GM287" s="16"/>
      <c r="GN287" s="16"/>
      <c r="GO287" s="16"/>
      <c r="GP287" s="16"/>
      <c r="GQ287" s="16"/>
      <c r="GR287" s="16"/>
      <c r="GS287" s="16"/>
      <c r="GT287" s="16"/>
      <c r="GU287" s="16"/>
      <c r="GV287" s="16"/>
      <c r="GW287" s="16"/>
      <c r="GX287" s="16"/>
      <c r="GY287" s="16"/>
      <c r="GZ287" s="16"/>
      <c r="HA287" s="16"/>
      <c r="HB287" s="16"/>
      <c r="HC287" s="16"/>
      <c r="HD287" s="16"/>
      <c r="HE287" s="16"/>
      <c r="HF287" s="16"/>
      <c r="HG287" s="16"/>
      <c r="HH287" s="16"/>
      <c r="HI287" s="16"/>
      <c r="HJ287" s="16"/>
      <c r="HK287" s="16"/>
      <c r="HL287" s="16"/>
      <c r="HM287" s="16"/>
      <c r="HN287" s="16"/>
      <c r="HO287" s="16"/>
      <c r="HP287" s="16"/>
      <c r="HQ287" s="16"/>
      <c r="HR287" s="16"/>
      <c r="HS287" s="16"/>
      <c r="HT287" s="16"/>
      <c r="HU287" s="16"/>
      <c r="HV287" s="16"/>
      <c r="HW287" s="16"/>
      <c r="HX287" s="16"/>
      <c r="HY287" s="16"/>
      <c r="HZ287" s="16"/>
      <c r="IA287" s="16"/>
      <c r="IB287" s="16"/>
      <c r="IC287" s="16"/>
      <c r="ID287" s="16"/>
      <c r="IE287" s="16"/>
      <c r="IF287" s="16"/>
      <c r="IG287" s="16"/>
      <c r="IH287" s="16"/>
      <c r="II287" s="16"/>
      <c r="IJ287" s="16"/>
      <c r="IK287" s="16"/>
      <c r="IL287" s="16"/>
      <c r="IM287" s="16"/>
      <c r="IN287" s="16"/>
      <c r="IO287" s="16"/>
      <c r="IP287" s="16"/>
      <c r="IQ287" s="16"/>
      <c r="IR287" s="16"/>
      <c r="IS287" s="16"/>
      <c r="IT287" s="16"/>
      <c r="IU287" s="16"/>
      <c r="IV287" s="16"/>
    </row>
    <row r="288" spans="1:256" s="31" customFormat="1" ht="12.75">
      <c r="A288" s="234"/>
      <c r="B288" s="251"/>
      <c r="C288" s="250" t="s">
        <v>317</v>
      </c>
      <c r="D288" s="235">
        <f>SUM(D285:D287)</f>
        <v>14010</v>
      </c>
      <c r="E288" s="236">
        <f>SUM(E285:E287)</f>
        <v>14010</v>
      </c>
      <c r="F288" s="270">
        <f>SUM(F285:F287)</f>
        <v>3</v>
      </c>
      <c r="G288" s="268">
        <f>F288/E288*100</f>
        <v>0.021413276231263382</v>
      </c>
      <c r="O288" s="8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  <c r="BM288" s="16"/>
      <c r="BN288" s="16"/>
      <c r="BO288" s="16"/>
      <c r="BP288" s="16"/>
      <c r="BQ288" s="16"/>
      <c r="BR288" s="16"/>
      <c r="BS288" s="16"/>
      <c r="BT288" s="16"/>
      <c r="BU288" s="16"/>
      <c r="BV288" s="16"/>
      <c r="BW288" s="16"/>
      <c r="BX288" s="16"/>
      <c r="BY288" s="16"/>
      <c r="BZ288" s="16"/>
      <c r="CA288" s="16"/>
      <c r="CB288" s="16"/>
      <c r="CC288" s="16"/>
      <c r="CD288" s="16"/>
      <c r="CE288" s="16"/>
      <c r="CF288" s="16"/>
      <c r="CG288" s="16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16"/>
      <c r="CU288" s="16"/>
      <c r="CV288" s="16"/>
      <c r="CW288" s="16"/>
      <c r="CX288" s="16"/>
      <c r="CY288" s="16"/>
      <c r="CZ288" s="16"/>
      <c r="DA288" s="16"/>
      <c r="DB288" s="16"/>
      <c r="DC288" s="16"/>
      <c r="DD288" s="16"/>
      <c r="DE288" s="16"/>
      <c r="DF288" s="16"/>
      <c r="DG288" s="16"/>
      <c r="DH288" s="16"/>
      <c r="DI288" s="16"/>
      <c r="DJ288" s="16"/>
      <c r="DK288" s="16"/>
      <c r="DL288" s="16"/>
      <c r="DM288" s="16"/>
      <c r="DN288" s="16"/>
      <c r="DO288" s="16"/>
      <c r="DP288" s="16"/>
      <c r="DQ288" s="16"/>
      <c r="DR288" s="16"/>
      <c r="DS288" s="16"/>
      <c r="DT288" s="16"/>
      <c r="DU288" s="16"/>
      <c r="DV288" s="16"/>
      <c r="DW288" s="16"/>
      <c r="DX288" s="16"/>
      <c r="DY288" s="16"/>
      <c r="DZ288" s="16"/>
      <c r="EA288" s="16"/>
      <c r="EB288" s="16"/>
      <c r="EC288" s="16"/>
      <c r="ED288" s="16"/>
      <c r="EE288" s="16"/>
      <c r="EF288" s="16"/>
      <c r="EG288" s="16"/>
      <c r="EH288" s="16"/>
      <c r="EI288" s="16"/>
      <c r="EJ288" s="16"/>
      <c r="EK288" s="16"/>
      <c r="EL288" s="16"/>
      <c r="EM288" s="16"/>
      <c r="EN288" s="16"/>
      <c r="EO288" s="16"/>
      <c r="EP288" s="16"/>
      <c r="EQ288" s="16"/>
      <c r="ER288" s="16"/>
      <c r="ES288" s="16"/>
      <c r="ET288" s="16"/>
      <c r="EU288" s="16"/>
      <c r="EV288" s="16"/>
      <c r="EW288" s="16"/>
      <c r="EX288" s="16"/>
      <c r="EY288" s="16"/>
      <c r="EZ288" s="16"/>
      <c r="FA288" s="16"/>
      <c r="FB288" s="16"/>
      <c r="FC288" s="16"/>
      <c r="FD288" s="16"/>
      <c r="FE288" s="16"/>
      <c r="FF288" s="16"/>
      <c r="FG288" s="16"/>
      <c r="FH288" s="16"/>
      <c r="FI288" s="16"/>
      <c r="FJ288" s="16"/>
      <c r="FK288" s="16"/>
      <c r="FL288" s="16"/>
      <c r="FM288" s="16"/>
      <c r="FN288" s="16"/>
      <c r="FO288" s="16"/>
      <c r="FP288" s="16"/>
      <c r="FQ288" s="16"/>
      <c r="FR288" s="16"/>
      <c r="FS288" s="16"/>
      <c r="FT288" s="16"/>
      <c r="FU288" s="16"/>
      <c r="FV288" s="16"/>
      <c r="FW288" s="16"/>
      <c r="FX288" s="16"/>
      <c r="FY288" s="16"/>
      <c r="FZ288" s="16"/>
      <c r="GA288" s="16"/>
      <c r="GB288" s="16"/>
      <c r="GC288" s="16"/>
      <c r="GD288" s="16"/>
      <c r="GE288" s="16"/>
      <c r="GF288" s="16"/>
      <c r="GG288" s="16"/>
      <c r="GH288" s="16"/>
      <c r="GI288" s="16"/>
      <c r="GJ288" s="16"/>
      <c r="GK288" s="16"/>
      <c r="GL288" s="16"/>
      <c r="GM288" s="16"/>
      <c r="GN288" s="16"/>
      <c r="GO288" s="16"/>
      <c r="GP288" s="16"/>
      <c r="GQ288" s="16"/>
      <c r="GR288" s="16"/>
      <c r="GS288" s="16"/>
      <c r="GT288" s="16"/>
      <c r="GU288" s="16"/>
      <c r="GV288" s="16"/>
      <c r="GW288" s="16"/>
      <c r="GX288" s="16"/>
      <c r="GY288" s="16"/>
      <c r="GZ288" s="16"/>
      <c r="HA288" s="16"/>
      <c r="HB288" s="16"/>
      <c r="HC288" s="16"/>
      <c r="HD288" s="16"/>
      <c r="HE288" s="16"/>
      <c r="HF288" s="16"/>
      <c r="HG288" s="16"/>
      <c r="HH288" s="16"/>
      <c r="HI288" s="16"/>
      <c r="HJ288" s="16"/>
      <c r="HK288" s="16"/>
      <c r="HL288" s="16"/>
      <c r="HM288" s="16"/>
      <c r="HN288" s="16"/>
      <c r="HO288" s="16"/>
      <c r="HP288" s="16"/>
      <c r="HQ288" s="16"/>
      <c r="HR288" s="16"/>
      <c r="HS288" s="16"/>
      <c r="HT288" s="16"/>
      <c r="HU288" s="16"/>
      <c r="HV288" s="16"/>
      <c r="HW288" s="16"/>
      <c r="HX288" s="16"/>
      <c r="HY288" s="16"/>
      <c r="HZ288" s="16"/>
      <c r="IA288" s="16"/>
      <c r="IB288" s="16"/>
      <c r="IC288" s="16"/>
      <c r="ID288" s="16"/>
      <c r="IE288" s="16"/>
      <c r="IF288" s="16"/>
      <c r="IG288" s="16"/>
      <c r="IH288" s="16"/>
      <c r="II288" s="16"/>
      <c r="IJ288" s="16"/>
      <c r="IK288" s="16"/>
      <c r="IL288" s="16"/>
      <c r="IM288" s="16"/>
      <c r="IN288" s="16"/>
      <c r="IO288" s="16"/>
      <c r="IP288" s="16"/>
      <c r="IQ288" s="16"/>
      <c r="IR288" s="16"/>
      <c r="IS288" s="16"/>
      <c r="IT288" s="16"/>
      <c r="IU288" s="16"/>
      <c r="IV288" s="16"/>
    </row>
    <row r="289" spans="1:7" ht="12.75">
      <c r="A289" s="17"/>
      <c r="B289" s="71"/>
      <c r="C289" s="72"/>
      <c r="D289" s="215"/>
      <c r="E289" s="74"/>
      <c r="F289" s="56"/>
      <c r="G289" s="87"/>
    </row>
    <row r="290" spans="1:256" s="31" customFormat="1" ht="12.75">
      <c r="A290" s="80" t="s">
        <v>38</v>
      </c>
      <c r="B290" s="15"/>
      <c r="C290"/>
      <c r="D290" s="16"/>
      <c r="E290" s="16"/>
      <c r="F290" s="86"/>
      <c r="G290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16"/>
      <c r="CU290" s="16"/>
      <c r="CV290" s="16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16"/>
      <c r="DL290" s="16"/>
      <c r="DM290" s="16"/>
      <c r="DN290" s="16"/>
      <c r="DO290" s="16"/>
      <c r="DP290" s="16"/>
      <c r="DQ290" s="16"/>
      <c r="DR290" s="16"/>
      <c r="DS290" s="16"/>
      <c r="DT290" s="16"/>
      <c r="DU290" s="16"/>
      <c r="DV290" s="16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  <c r="EO290" s="16"/>
      <c r="EP290" s="16"/>
      <c r="EQ290" s="16"/>
      <c r="ER290" s="16"/>
      <c r="ES290" s="16"/>
      <c r="ET290" s="16"/>
      <c r="EU290" s="16"/>
      <c r="EV290" s="16"/>
      <c r="EW290" s="16"/>
      <c r="EX290" s="16"/>
      <c r="EY290" s="16"/>
      <c r="EZ290" s="16"/>
      <c r="FA290" s="16"/>
      <c r="FB290" s="16"/>
      <c r="FC290" s="16"/>
      <c r="FD290" s="16"/>
      <c r="FE290" s="16"/>
      <c r="FF290" s="16"/>
      <c r="FG290" s="16"/>
      <c r="FH290" s="16"/>
      <c r="FI290" s="16"/>
      <c r="FJ290" s="16"/>
      <c r="FK290" s="16"/>
      <c r="FL290" s="16"/>
      <c r="FM290" s="16"/>
      <c r="FN290" s="16"/>
      <c r="FO290" s="16"/>
      <c r="FP290" s="16"/>
      <c r="FQ290" s="16"/>
      <c r="FR290" s="16"/>
      <c r="FS290" s="16"/>
      <c r="FT290" s="16"/>
      <c r="FU290" s="16"/>
      <c r="FV290" s="16"/>
      <c r="FW290" s="16"/>
      <c r="FX290" s="16"/>
      <c r="FY290" s="16"/>
      <c r="FZ290" s="16"/>
      <c r="GA290" s="16"/>
      <c r="GB290" s="16"/>
      <c r="GC290" s="16"/>
      <c r="GD290" s="16"/>
      <c r="GE290" s="16"/>
      <c r="GF290" s="16"/>
      <c r="GG290" s="16"/>
      <c r="GH290" s="16"/>
      <c r="GI290" s="16"/>
      <c r="GJ290" s="16"/>
      <c r="GK290" s="16"/>
      <c r="GL290" s="16"/>
      <c r="GM290" s="16"/>
      <c r="GN290" s="16"/>
      <c r="GO290" s="16"/>
      <c r="GP290" s="16"/>
      <c r="GQ290" s="16"/>
      <c r="GR290" s="16"/>
      <c r="GS290" s="16"/>
      <c r="GT290" s="16"/>
      <c r="GU290" s="16"/>
      <c r="GV290" s="16"/>
      <c r="GW290" s="16"/>
      <c r="GX290" s="16"/>
      <c r="GY290" s="16"/>
      <c r="GZ290" s="16"/>
      <c r="HA290" s="16"/>
      <c r="HB290" s="16"/>
      <c r="HC290" s="16"/>
      <c r="HD290" s="16"/>
      <c r="HE290" s="16"/>
      <c r="HF290" s="16"/>
      <c r="HG290" s="16"/>
      <c r="HH290" s="16"/>
      <c r="HI290" s="16"/>
      <c r="HJ290" s="16"/>
      <c r="HK290" s="16"/>
      <c r="HL290" s="16"/>
      <c r="HM290" s="16"/>
      <c r="HN290" s="16"/>
      <c r="HO290" s="16"/>
      <c r="HP290" s="16"/>
      <c r="HQ290" s="16"/>
      <c r="HR290" s="16"/>
      <c r="HS290" s="16"/>
      <c r="HT290" s="16"/>
      <c r="HU290" s="16"/>
      <c r="HV290" s="16"/>
      <c r="HW290" s="16"/>
      <c r="HX290" s="16"/>
      <c r="HY290" s="16"/>
      <c r="HZ290" s="16"/>
      <c r="IA290" s="16"/>
      <c r="IB290" s="16"/>
      <c r="IC290" s="16"/>
      <c r="ID290" s="16"/>
      <c r="IE290" s="16"/>
      <c r="IF290" s="16"/>
      <c r="IG290" s="16"/>
      <c r="IH290" s="16"/>
      <c r="II290" s="16"/>
      <c r="IJ290" s="16"/>
      <c r="IK290" s="16"/>
      <c r="IL290" s="16"/>
      <c r="IM290" s="16"/>
      <c r="IN290" s="16"/>
      <c r="IO290" s="16"/>
      <c r="IP290" s="16"/>
      <c r="IQ290" s="16"/>
      <c r="IR290" s="16"/>
      <c r="IS290" s="16"/>
      <c r="IT290" s="16"/>
      <c r="IU290" s="16"/>
      <c r="IV290" s="16"/>
    </row>
    <row r="291" spans="1:6" ht="12.75">
      <c r="A291" s="70"/>
      <c r="B291" s="15"/>
      <c r="F291" s="86"/>
    </row>
    <row r="292" spans="1:7" ht="25.5">
      <c r="A292" s="7" t="s">
        <v>11</v>
      </c>
      <c r="B292" s="7" t="s">
        <v>12</v>
      </c>
      <c r="C292" s="5" t="s">
        <v>13</v>
      </c>
      <c r="D292" s="54" t="s">
        <v>126</v>
      </c>
      <c r="E292" s="61" t="s">
        <v>127</v>
      </c>
      <c r="F292" s="5" t="s">
        <v>2</v>
      </c>
      <c r="G292" s="53" t="s">
        <v>128</v>
      </c>
    </row>
    <row r="293" spans="1:7" ht="12.75">
      <c r="A293" s="149" t="s">
        <v>148</v>
      </c>
      <c r="B293" s="150">
        <v>5512</v>
      </c>
      <c r="C293" s="153" t="s">
        <v>62</v>
      </c>
      <c r="D293" s="196">
        <v>1500</v>
      </c>
      <c r="E293" s="191">
        <v>1500</v>
      </c>
      <c r="F293" s="364">
        <v>0</v>
      </c>
      <c r="G293" s="197">
        <f>F293/E293*100</f>
        <v>0</v>
      </c>
    </row>
    <row r="294" spans="1:7" ht="12.75">
      <c r="A294" s="234"/>
      <c r="B294" s="251"/>
      <c r="C294" s="250" t="s">
        <v>318</v>
      </c>
      <c r="D294" s="235">
        <f>SUM(D293:D293)</f>
        <v>1500</v>
      </c>
      <c r="E294" s="236">
        <f>SUM(E293:E293)</f>
        <v>1500</v>
      </c>
      <c r="F294" s="270">
        <f>SUM(F293:F293)</f>
        <v>0</v>
      </c>
      <c r="G294" s="197">
        <f>F294/E294*100</f>
        <v>0</v>
      </c>
    </row>
    <row r="295" spans="1:256" s="135" customFormat="1" ht="12.75">
      <c r="A295" s="17"/>
      <c r="B295" s="233"/>
      <c r="C295" s="233"/>
      <c r="D295" s="73"/>
      <c r="E295" s="74"/>
      <c r="F295" s="56"/>
      <c r="G295" s="75"/>
      <c r="H295" s="141"/>
      <c r="I295" s="31"/>
      <c r="J295" s="31"/>
      <c r="K295" s="31"/>
      <c r="L295" s="31"/>
      <c r="M295" s="31"/>
      <c r="N295" s="31"/>
      <c r="O295" s="86"/>
      <c r="P295" s="8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16"/>
      <c r="BQ295" s="16"/>
      <c r="BR295" s="16"/>
      <c r="BS295" s="16"/>
      <c r="BT295" s="16"/>
      <c r="BU295" s="16"/>
      <c r="BV295" s="16"/>
      <c r="BW295" s="16"/>
      <c r="BX295" s="16"/>
      <c r="BY295" s="16"/>
      <c r="BZ295" s="16"/>
      <c r="CA295" s="16"/>
      <c r="CB295" s="16"/>
      <c r="CC295" s="16"/>
      <c r="CD295" s="16"/>
      <c r="CE295" s="16"/>
      <c r="CF295" s="16"/>
      <c r="CG295" s="16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16"/>
      <c r="CU295" s="16"/>
      <c r="CV295" s="16"/>
      <c r="CW295" s="16"/>
      <c r="CX295" s="16"/>
      <c r="CY295" s="16"/>
      <c r="CZ295" s="16"/>
      <c r="DA295" s="16"/>
      <c r="DB295" s="16"/>
      <c r="DC295" s="16"/>
      <c r="DD295" s="16"/>
      <c r="DE295" s="16"/>
      <c r="DF295" s="16"/>
      <c r="DG295" s="16"/>
      <c r="DH295" s="16"/>
      <c r="DI295" s="16"/>
      <c r="DJ295" s="16"/>
      <c r="DK295" s="16"/>
      <c r="DL295" s="16"/>
      <c r="DM295" s="16"/>
      <c r="DN295" s="16"/>
      <c r="DO295" s="16"/>
      <c r="DP295" s="16"/>
      <c r="DQ295" s="16"/>
      <c r="DR295" s="16"/>
      <c r="DS295" s="16"/>
      <c r="DT295" s="16"/>
      <c r="DU295" s="16"/>
      <c r="DV295" s="16"/>
      <c r="DW295" s="16"/>
      <c r="DX295" s="16"/>
      <c r="DY295" s="16"/>
      <c r="DZ295" s="16"/>
      <c r="EA295" s="16"/>
      <c r="EB295" s="16"/>
      <c r="EC295" s="16"/>
      <c r="ED295" s="16"/>
      <c r="EE295" s="16"/>
      <c r="EF295" s="16"/>
      <c r="EG295" s="16"/>
      <c r="EH295" s="16"/>
      <c r="EI295" s="16"/>
      <c r="EJ295" s="16"/>
      <c r="EK295" s="16"/>
      <c r="EL295" s="16"/>
      <c r="EM295" s="16"/>
      <c r="EN295" s="16"/>
      <c r="EO295" s="16"/>
      <c r="EP295" s="16"/>
      <c r="EQ295" s="16"/>
      <c r="ER295" s="16"/>
      <c r="ES295" s="16"/>
      <c r="ET295" s="16"/>
      <c r="EU295" s="16"/>
      <c r="EV295" s="16"/>
      <c r="EW295" s="16"/>
      <c r="EX295" s="16"/>
      <c r="EY295" s="16"/>
      <c r="EZ295" s="16"/>
      <c r="FA295" s="16"/>
      <c r="FB295" s="16"/>
      <c r="FC295" s="16"/>
      <c r="FD295" s="16"/>
      <c r="FE295" s="16"/>
      <c r="FF295" s="16"/>
      <c r="FG295" s="16"/>
      <c r="FH295" s="16"/>
      <c r="FI295" s="16"/>
      <c r="FJ295" s="16"/>
      <c r="FK295" s="16"/>
      <c r="FL295" s="16"/>
      <c r="FM295" s="16"/>
      <c r="FN295" s="16"/>
      <c r="FO295" s="16"/>
      <c r="FP295" s="16"/>
      <c r="FQ295" s="16"/>
      <c r="FR295" s="16"/>
      <c r="FS295" s="16"/>
      <c r="FT295" s="16"/>
      <c r="FU295" s="16"/>
      <c r="FV295" s="16"/>
      <c r="FW295" s="16"/>
      <c r="FX295" s="16"/>
      <c r="FY295" s="16"/>
      <c r="FZ295" s="16"/>
      <c r="GA295" s="16"/>
      <c r="GB295" s="16"/>
      <c r="GC295" s="16"/>
      <c r="GD295" s="16"/>
      <c r="GE295" s="16"/>
      <c r="GF295" s="16"/>
      <c r="GG295" s="16"/>
      <c r="GH295" s="16"/>
      <c r="GI295" s="16"/>
      <c r="GJ295" s="16"/>
      <c r="GK295" s="16"/>
      <c r="GL295" s="16"/>
      <c r="GM295" s="16"/>
      <c r="GN295" s="16"/>
      <c r="GO295" s="16"/>
      <c r="GP295" s="16"/>
      <c r="GQ295" s="16"/>
      <c r="GR295" s="16"/>
      <c r="GS295" s="16"/>
      <c r="GT295" s="16"/>
      <c r="GU295" s="16"/>
      <c r="GV295" s="16"/>
      <c r="GW295" s="16"/>
      <c r="GX295" s="16"/>
      <c r="GY295" s="16"/>
      <c r="GZ295" s="16"/>
      <c r="HA295" s="16"/>
      <c r="HB295" s="16"/>
      <c r="HC295" s="16"/>
      <c r="HD295" s="16"/>
      <c r="HE295" s="16"/>
      <c r="HF295" s="16"/>
      <c r="HG295" s="16"/>
      <c r="HH295" s="16"/>
      <c r="HI295" s="16"/>
      <c r="HJ295" s="16"/>
      <c r="HK295" s="16"/>
      <c r="HL295" s="16"/>
      <c r="HM295" s="16"/>
      <c r="HN295" s="16"/>
      <c r="HO295" s="16"/>
      <c r="HP295" s="16"/>
      <c r="HQ295" s="16"/>
      <c r="HR295" s="16"/>
      <c r="HS295" s="16"/>
      <c r="HT295" s="16"/>
      <c r="HU295" s="16"/>
      <c r="HV295" s="16"/>
      <c r="HW295" s="16"/>
      <c r="HX295" s="16"/>
      <c r="HY295" s="16"/>
      <c r="HZ295" s="16"/>
      <c r="IA295" s="16"/>
      <c r="IB295" s="16"/>
      <c r="IC295" s="16"/>
      <c r="ID295" s="16"/>
      <c r="IE295" s="16"/>
      <c r="IF295" s="16"/>
      <c r="IG295" s="16"/>
      <c r="IH295" s="16"/>
      <c r="II295" s="16"/>
      <c r="IJ295" s="16"/>
      <c r="IK295" s="16"/>
      <c r="IL295" s="16"/>
      <c r="IM295" s="16"/>
      <c r="IN295" s="16"/>
      <c r="IO295" s="16"/>
      <c r="IP295" s="16"/>
      <c r="IQ295" s="16"/>
      <c r="IR295" s="16"/>
      <c r="IS295" s="16"/>
      <c r="IT295" s="16"/>
      <c r="IU295" s="16"/>
      <c r="IV295" s="16"/>
    </row>
    <row r="296" spans="1:256" s="31" customFormat="1" ht="12.75">
      <c r="A296" s="243"/>
      <c r="B296" s="253"/>
      <c r="C296" s="252" t="s">
        <v>319</v>
      </c>
      <c r="D296" s="244">
        <f>D288+D294</f>
        <v>15510</v>
      </c>
      <c r="E296" s="245">
        <f>E288+E294</f>
        <v>15510</v>
      </c>
      <c r="F296" s="246">
        <f>F288+F294</f>
        <v>3</v>
      </c>
      <c r="G296" s="269">
        <f>F296/E296*100</f>
        <v>0.01934235976789168</v>
      </c>
      <c r="H296" s="141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  <c r="DI296" s="86"/>
      <c r="DJ296" s="86"/>
      <c r="DK296" s="86"/>
      <c r="DL296" s="86"/>
      <c r="DM296" s="86"/>
      <c r="DN296" s="86"/>
      <c r="DO296" s="86"/>
      <c r="DP296" s="86"/>
      <c r="DQ296" s="86"/>
      <c r="DR296" s="86"/>
      <c r="DS296" s="86"/>
      <c r="DT296" s="86"/>
      <c r="DU296" s="86"/>
      <c r="DV296" s="86"/>
      <c r="DW296" s="86"/>
      <c r="DX296" s="86"/>
      <c r="DY296" s="86"/>
      <c r="DZ296" s="86"/>
      <c r="EA296" s="86"/>
      <c r="EB296" s="86"/>
      <c r="EC296" s="86"/>
      <c r="ED296" s="86"/>
      <c r="EE296" s="86"/>
      <c r="EF296" s="86"/>
      <c r="EG296" s="86"/>
      <c r="EH296" s="86"/>
      <c r="EI296" s="86"/>
      <c r="EJ296" s="86"/>
      <c r="EK296" s="86"/>
      <c r="EL296" s="86"/>
      <c r="EM296" s="86"/>
      <c r="EN296" s="86"/>
      <c r="EO296" s="86"/>
      <c r="EP296" s="86"/>
      <c r="EQ296" s="86"/>
      <c r="ER296" s="86"/>
      <c r="ES296" s="86"/>
      <c r="ET296" s="86"/>
      <c r="EU296" s="86"/>
      <c r="EV296" s="86"/>
      <c r="EW296" s="86"/>
      <c r="EX296" s="86"/>
      <c r="EY296" s="86"/>
      <c r="EZ296" s="86"/>
      <c r="FA296" s="86"/>
      <c r="FB296" s="86"/>
      <c r="FC296" s="86"/>
      <c r="FD296" s="86"/>
      <c r="FE296" s="86"/>
      <c r="FF296" s="86"/>
      <c r="FG296" s="86"/>
      <c r="FH296" s="86"/>
      <c r="FI296" s="86"/>
      <c r="FJ296" s="86"/>
      <c r="FK296" s="86"/>
      <c r="FL296" s="86"/>
      <c r="FM296" s="86"/>
      <c r="FN296" s="86"/>
      <c r="FO296" s="86"/>
      <c r="FP296" s="86"/>
      <c r="FQ296" s="86"/>
      <c r="FR296" s="86"/>
      <c r="FS296" s="86"/>
      <c r="FT296" s="86"/>
      <c r="FU296" s="86"/>
      <c r="FV296" s="86"/>
      <c r="FW296" s="86"/>
      <c r="FX296" s="86"/>
      <c r="FY296" s="86"/>
      <c r="FZ296" s="86"/>
      <c r="GA296" s="86"/>
      <c r="GB296" s="86"/>
      <c r="GC296" s="86"/>
      <c r="GD296" s="86"/>
      <c r="GE296" s="86"/>
      <c r="GF296" s="86"/>
      <c r="GG296" s="86"/>
      <c r="GH296" s="86"/>
      <c r="GI296" s="86"/>
      <c r="GJ296" s="86"/>
      <c r="GK296" s="86"/>
      <c r="GL296" s="86"/>
      <c r="GM296" s="86"/>
      <c r="GN296" s="86"/>
      <c r="GO296" s="86"/>
      <c r="GP296" s="86"/>
      <c r="GQ296" s="86"/>
      <c r="GR296" s="86"/>
      <c r="GS296" s="86"/>
      <c r="GT296" s="86"/>
      <c r="GU296" s="86"/>
      <c r="GV296" s="86"/>
      <c r="GW296" s="86"/>
      <c r="GX296" s="86"/>
      <c r="GY296" s="86"/>
      <c r="GZ296" s="86"/>
      <c r="HA296" s="86"/>
      <c r="HB296" s="86"/>
      <c r="HC296" s="86"/>
      <c r="HD296" s="86"/>
      <c r="HE296" s="86"/>
      <c r="HF296" s="86"/>
      <c r="HG296" s="86"/>
      <c r="HH296" s="86"/>
      <c r="HI296" s="86"/>
      <c r="HJ296" s="86"/>
      <c r="HK296" s="86"/>
      <c r="HL296" s="86"/>
      <c r="HM296" s="86"/>
      <c r="HN296" s="86"/>
      <c r="HO296" s="86"/>
      <c r="HP296" s="86"/>
      <c r="HQ296" s="86"/>
      <c r="HR296" s="86"/>
      <c r="HS296" s="86"/>
      <c r="HT296" s="86"/>
      <c r="HU296" s="86"/>
      <c r="HV296" s="86"/>
      <c r="HW296" s="86"/>
      <c r="HX296" s="86"/>
      <c r="HY296" s="86"/>
      <c r="HZ296" s="86"/>
      <c r="IA296" s="86"/>
      <c r="IB296" s="86"/>
      <c r="IC296" s="86"/>
      <c r="ID296" s="86"/>
      <c r="IE296" s="86"/>
      <c r="IF296" s="86"/>
      <c r="IG296" s="86"/>
      <c r="IH296" s="86"/>
      <c r="II296" s="86"/>
      <c r="IJ296" s="86"/>
      <c r="IK296" s="86"/>
      <c r="IL296" s="86"/>
      <c r="IM296" s="86"/>
      <c r="IN296" s="86"/>
      <c r="IO296" s="86"/>
      <c r="IP296" s="86"/>
      <c r="IQ296" s="86"/>
      <c r="IR296" s="86"/>
      <c r="IS296" s="86"/>
      <c r="IT296" s="86"/>
      <c r="IU296" s="86"/>
      <c r="IV296" s="86"/>
    </row>
    <row r="297" spans="1:7" s="266" customFormat="1" ht="15.75">
      <c r="A297" s="17"/>
      <c r="B297" s="71"/>
      <c r="C297" s="238"/>
      <c r="D297" s="239"/>
      <c r="E297" s="343"/>
      <c r="F297" s="241"/>
      <c r="G297" s="87"/>
    </row>
    <row r="298" spans="1:256" s="31" customFormat="1" ht="15.75">
      <c r="A298" s="265" t="s">
        <v>85</v>
      </c>
      <c r="B298" s="266"/>
      <c r="C298" s="266"/>
      <c r="D298" s="266"/>
      <c r="E298" s="266"/>
      <c r="F298" s="266"/>
      <c r="G298" s="266"/>
      <c r="O298" s="86" t="s">
        <v>261</v>
      </c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  <c r="BK298" s="16"/>
      <c r="BL298" s="16"/>
      <c r="BM298" s="16"/>
      <c r="BN298" s="16"/>
      <c r="BO298" s="16"/>
      <c r="BP298" s="16"/>
      <c r="BQ298" s="16"/>
      <c r="BR298" s="16"/>
      <c r="BS298" s="16"/>
      <c r="BT298" s="16"/>
      <c r="BU298" s="16"/>
      <c r="BV298" s="16"/>
      <c r="BW298" s="16"/>
      <c r="BX298" s="16"/>
      <c r="BY298" s="16"/>
      <c r="BZ298" s="16"/>
      <c r="CA298" s="16"/>
      <c r="CB298" s="16"/>
      <c r="CC298" s="16"/>
      <c r="CD298" s="16"/>
      <c r="CE298" s="16"/>
      <c r="CF298" s="16"/>
      <c r="CG298" s="16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16"/>
      <c r="CU298" s="16"/>
      <c r="CV298" s="16"/>
      <c r="CW298" s="16"/>
      <c r="CX298" s="16"/>
      <c r="CY298" s="16"/>
      <c r="CZ298" s="16"/>
      <c r="DA298" s="16"/>
      <c r="DB298" s="16"/>
      <c r="DC298" s="16"/>
      <c r="DD298" s="16"/>
      <c r="DE298" s="16"/>
      <c r="DF298" s="16"/>
      <c r="DG298" s="16"/>
      <c r="DH298" s="16"/>
      <c r="DI298" s="16"/>
      <c r="DJ298" s="16"/>
      <c r="DK298" s="16"/>
      <c r="DL298" s="16"/>
      <c r="DM298" s="16"/>
      <c r="DN298" s="16"/>
      <c r="DO298" s="16"/>
      <c r="DP298" s="16"/>
      <c r="DQ298" s="16"/>
      <c r="DR298" s="16"/>
      <c r="DS298" s="16"/>
      <c r="DT298" s="16"/>
      <c r="DU298" s="16"/>
      <c r="DV298" s="16"/>
      <c r="DW298" s="16"/>
      <c r="DX298" s="16"/>
      <c r="DY298" s="16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6"/>
      <c r="FO298" s="16"/>
      <c r="FP298" s="16"/>
      <c r="FQ298" s="16"/>
      <c r="FR298" s="16"/>
      <c r="FS298" s="16"/>
      <c r="FT298" s="16"/>
      <c r="FU298" s="16"/>
      <c r="FV298" s="16"/>
      <c r="FW298" s="16"/>
      <c r="FX298" s="16"/>
      <c r="FY298" s="16"/>
      <c r="FZ298" s="16"/>
      <c r="GA298" s="16"/>
      <c r="GB298" s="16"/>
      <c r="GC298" s="16"/>
      <c r="GD298" s="16"/>
      <c r="GE298" s="16"/>
      <c r="GF298" s="16"/>
      <c r="GG298" s="16"/>
      <c r="GH298" s="16"/>
      <c r="GI298" s="16"/>
      <c r="GJ298" s="16"/>
      <c r="GK298" s="16"/>
      <c r="GL298" s="16"/>
      <c r="GM298" s="16"/>
      <c r="GN298" s="16"/>
      <c r="GO298" s="16"/>
      <c r="GP298" s="16"/>
      <c r="GQ298" s="16"/>
      <c r="GR298" s="16"/>
      <c r="GS298" s="16"/>
      <c r="GT298" s="16"/>
      <c r="GU298" s="16"/>
      <c r="GV298" s="16"/>
      <c r="GW298" s="16"/>
      <c r="GX298" s="16"/>
      <c r="GY298" s="16"/>
      <c r="GZ298" s="16"/>
      <c r="HA298" s="16"/>
      <c r="HB298" s="16"/>
      <c r="HC298" s="16"/>
      <c r="HD298" s="16"/>
      <c r="HE298" s="16"/>
      <c r="HF298" s="16"/>
      <c r="HG298" s="16"/>
      <c r="HH298" s="16"/>
      <c r="HI298" s="16"/>
      <c r="HJ298" s="16"/>
      <c r="HK298" s="16"/>
      <c r="HL298" s="16"/>
      <c r="HM298" s="16"/>
      <c r="HN298" s="16"/>
      <c r="HO298" s="16"/>
      <c r="HP298" s="16"/>
      <c r="HQ298" s="16"/>
      <c r="HR298" s="16"/>
      <c r="HS298" s="16"/>
      <c r="HT298" s="16"/>
      <c r="HU298" s="16"/>
      <c r="HV298" s="16"/>
      <c r="HW298" s="16"/>
      <c r="HX298" s="16"/>
      <c r="HY298" s="16"/>
      <c r="HZ298" s="16"/>
      <c r="IA298" s="16"/>
      <c r="IB298" s="16"/>
      <c r="IC298" s="16"/>
      <c r="ID298" s="16"/>
      <c r="IE298" s="16"/>
      <c r="IF298" s="16"/>
      <c r="IG298" s="16"/>
      <c r="IH298" s="16"/>
      <c r="II298" s="16"/>
      <c r="IJ298" s="16"/>
      <c r="IK298" s="16"/>
      <c r="IL298" s="16"/>
      <c r="IM298" s="16"/>
      <c r="IN298" s="16"/>
      <c r="IO298" s="16"/>
      <c r="IP298" s="16"/>
      <c r="IQ298" s="16"/>
      <c r="IR298" s="16"/>
      <c r="IS298" s="16"/>
      <c r="IT298" s="16"/>
      <c r="IU298" s="16"/>
      <c r="IV298" s="16"/>
    </row>
    <row r="299" spans="1:256" s="31" customFormat="1" ht="12.75">
      <c r="A299" s="70"/>
      <c r="B299" s="15"/>
      <c r="C299"/>
      <c r="D299" s="16"/>
      <c r="E299" s="16"/>
      <c r="F299" s="16"/>
      <c r="G299"/>
      <c r="O299" s="86" t="s">
        <v>262</v>
      </c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6"/>
      <c r="FO299" s="16"/>
      <c r="FP299" s="16"/>
      <c r="FQ299" s="16"/>
      <c r="FR299" s="16"/>
      <c r="FS299" s="16"/>
      <c r="FT299" s="16"/>
      <c r="FU299" s="16"/>
      <c r="FV299" s="16"/>
      <c r="FW299" s="16"/>
      <c r="FX299" s="16"/>
      <c r="FY299" s="16"/>
      <c r="FZ299" s="16"/>
      <c r="GA299" s="16"/>
      <c r="GB299" s="16"/>
      <c r="GC299" s="16"/>
      <c r="GD299" s="16"/>
      <c r="GE299" s="16"/>
      <c r="GF299" s="16"/>
      <c r="GG299" s="16"/>
      <c r="GH299" s="16"/>
      <c r="GI299" s="16"/>
      <c r="GJ299" s="16"/>
      <c r="GK299" s="16"/>
      <c r="GL299" s="16"/>
      <c r="GM299" s="16"/>
      <c r="GN299" s="16"/>
      <c r="GO299" s="16"/>
      <c r="GP299" s="16"/>
      <c r="GQ299" s="16"/>
      <c r="GR299" s="16"/>
      <c r="GS299" s="16"/>
      <c r="GT299" s="16"/>
      <c r="GU299" s="16"/>
      <c r="GV299" s="16"/>
      <c r="GW299" s="16"/>
      <c r="GX299" s="16"/>
      <c r="GY299" s="16"/>
      <c r="GZ299" s="16"/>
      <c r="HA299" s="16"/>
      <c r="HB299" s="16"/>
      <c r="HC299" s="16"/>
      <c r="HD299" s="16"/>
      <c r="HE299" s="16"/>
      <c r="HF299" s="16"/>
      <c r="HG299" s="16"/>
      <c r="HH299" s="16"/>
      <c r="HI299" s="16"/>
      <c r="HJ299" s="16"/>
      <c r="HK299" s="16"/>
      <c r="HL299" s="16"/>
      <c r="HM299" s="16"/>
      <c r="HN299" s="16"/>
      <c r="HO299" s="16"/>
      <c r="HP299" s="16"/>
      <c r="HQ299" s="16"/>
      <c r="HR299" s="16"/>
      <c r="HS299" s="16"/>
      <c r="HT299" s="16"/>
      <c r="HU299" s="16"/>
      <c r="HV299" s="16"/>
      <c r="HW299" s="16"/>
      <c r="HX299" s="16"/>
      <c r="HY299" s="16"/>
      <c r="HZ299" s="16"/>
      <c r="IA299" s="16"/>
      <c r="IB299" s="16"/>
      <c r="IC299" s="16"/>
      <c r="ID299" s="16"/>
      <c r="IE299" s="16"/>
      <c r="IF299" s="16"/>
      <c r="IG299" s="16"/>
      <c r="IH299" s="16"/>
      <c r="II299" s="16"/>
      <c r="IJ299" s="16"/>
      <c r="IK299" s="16"/>
      <c r="IL299" s="16"/>
      <c r="IM299" s="16"/>
      <c r="IN299" s="16"/>
      <c r="IO299" s="16"/>
      <c r="IP299" s="16"/>
      <c r="IQ299" s="16"/>
      <c r="IR299" s="16"/>
      <c r="IS299" s="16"/>
      <c r="IT299" s="16"/>
      <c r="IU299" s="16"/>
      <c r="IV299" s="16"/>
    </row>
    <row r="300" spans="1:256" s="31" customFormat="1" ht="12.75">
      <c r="A300" s="80" t="s">
        <v>37</v>
      </c>
      <c r="B300" s="15"/>
      <c r="C300"/>
      <c r="D300" s="16"/>
      <c r="E300" s="16"/>
      <c r="F300" s="16"/>
      <c r="G300"/>
      <c r="O300" s="8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16"/>
      <c r="CU300" s="16"/>
      <c r="CV300" s="16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16"/>
      <c r="DL300" s="16"/>
      <c r="DM300" s="16"/>
      <c r="DN300" s="16"/>
      <c r="DO300" s="16"/>
      <c r="DP300" s="16"/>
      <c r="DQ300" s="16"/>
      <c r="DR300" s="16"/>
      <c r="DS300" s="16"/>
      <c r="DT300" s="16"/>
      <c r="DU300" s="16"/>
      <c r="DV300" s="16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6"/>
      <c r="FO300" s="16"/>
      <c r="FP300" s="16"/>
      <c r="FQ300" s="16"/>
      <c r="FR300" s="16"/>
      <c r="FS300" s="16"/>
      <c r="FT300" s="16"/>
      <c r="FU300" s="16"/>
      <c r="FV300" s="16"/>
      <c r="FW300" s="16"/>
      <c r="FX300" s="16"/>
      <c r="FY300" s="16"/>
      <c r="FZ300" s="16"/>
      <c r="GA300" s="16"/>
      <c r="GB300" s="16"/>
      <c r="GC300" s="16"/>
      <c r="GD300" s="16"/>
      <c r="GE300" s="16"/>
      <c r="GF300" s="16"/>
      <c r="GG300" s="16"/>
      <c r="GH300" s="16"/>
      <c r="GI300" s="16"/>
      <c r="GJ300" s="16"/>
      <c r="GK300" s="16"/>
      <c r="GL300" s="16"/>
      <c r="GM300" s="16"/>
      <c r="GN300" s="16"/>
      <c r="GO300" s="16"/>
      <c r="GP300" s="16"/>
      <c r="GQ300" s="16"/>
      <c r="GR300" s="16"/>
      <c r="GS300" s="16"/>
      <c r="GT300" s="16"/>
      <c r="GU300" s="16"/>
      <c r="GV300" s="16"/>
      <c r="GW300" s="16"/>
      <c r="GX300" s="16"/>
      <c r="GY300" s="16"/>
      <c r="GZ300" s="16"/>
      <c r="HA300" s="16"/>
      <c r="HB300" s="16"/>
      <c r="HC300" s="16"/>
      <c r="HD300" s="16"/>
      <c r="HE300" s="16"/>
      <c r="HF300" s="16"/>
      <c r="HG300" s="16"/>
      <c r="HH300" s="16"/>
      <c r="HI300" s="16"/>
      <c r="HJ300" s="16"/>
      <c r="HK300" s="16"/>
      <c r="HL300" s="16"/>
      <c r="HM300" s="16"/>
      <c r="HN300" s="16"/>
      <c r="HO300" s="16"/>
      <c r="HP300" s="16"/>
      <c r="HQ300" s="16"/>
      <c r="HR300" s="16"/>
      <c r="HS300" s="16"/>
      <c r="HT300" s="16"/>
      <c r="HU300" s="16"/>
      <c r="HV300" s="16"/>
      <c r="HW300" s="16"/>
      <c r="HX300" s="16"/>
      <c r="HY300" s="16"/>
      <c r="HZ300" s="16"/>
      <c r="IA300" s="16"/>
      <c r="IB300" s="16"/>
      <c r="IC300" s="16"/>
      <c r="ID300" s="16"/>
      <c r="IE300" s="16"/>
      <c r="IF300" s="16"/>
      <c r="IG300" s="16"/>
      <c r="IH300" s="16"/>
      <c r="II300" s="16"/>
      <c r="IJ300" s="16"/>
      <c r="IK300" s="16"/>
      <c r="IL300" s="16"/>
      <c r="IM300" s="16"/>
      <c r="IN300" s="16"/>
      <c r="IO300" s="16"/>
      <c r="IP300" s="16"/>
      <c r="IQ300" s="16"/>
      <c r="IR300" s="16"/>
      <c r="IS300" s="16"/>
      <c r="IT300" s="16"/>
      <c r="IU300" s="16"/>
      <c r="IV300" s="16"/>
    </row>
    <row r="301" spans="1:256" s="31" customFormat="1" ht="12.75">
      <c r="A301" s="70"/>
      <c r="B301" s="15"/>
      <c r="C301"/>
      <c r="D301" s="16"/>
      <c r="E301" s="16"/>
      <c r="F301" s="16"/>
      <c r="G301"/>
      <c r="O301" s="8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  <c r="GZ301" s="16"/>
      <c r="HA301" s="16"/>
      <c r="HB301" s="16"/>
      <c r="HC301" s="16"/>
      <c r="HD301" s="16"/>
      <c r="HE301" s="16"/>
      <c r="HF301" s="16"/>
      <c r="HG301" s="16"/>
      <c r="HH301" s="16"/>
      <c r="HI301" s="16"/>
      <c r="HJ301" s="16"/>
      <c r="HK301" s="16"/>
      <c r="HL301" s="16"/>
      <c r="HM301" s="16"/>
      <c r="HN301" s="16"/>
      <c r="HO301" s="16"/>
      <c r="HP301" s="16"/>
      <c r="HQ301" s="16"/>
      <c r="HR301" s="16"/>
      <c r="HS301" s="16"/>
      <c r="HT301" s="16"/>
      <c r="HU301" s="16"/>
      <c r="HV301" s="16"/>
      <c r="HW301" s="16"/>
      <c r="HX301" s="16"/>
      <c r="HY301" s="16"/>
      <c r="HZ301" s="16"/>
      <c r="IA301" s="16"/>
      <c r="IB301" s="16"/>
      <c r="IC301" s="16"/>
      <c r="ID301" s="16"/>
      <c r="IE301" s="16"/>
      <c r="IF301" s="16"/>
      <c r="IG301" s="16"/>
      <c r="IH301" s="16"/>
      <c r="II301" s="16"/>
      <c r="IJ301" s="16"/>
      <c r="IK301" s="16"/>
      <c r="IL301" s="16"/>
      <c r="IM301" s="16"/>
      <c r="IN301" s="16"/>
      <c r="IO301" s="16"/>
      <c r="IP301" s="16"/>
      <c r="IQ301" s="16"/>
      <c r="IR301" s="16"/>
      <c r="IS301" s="16"/>
      <c r="IT301" s="16"/>
      <c r="IU301" s="16"/>
      <c r="IV301" s="16"/>
    </row>
    <row r="302" spans="1:256" s="31" customFormat="1" ht="25.5" customHeight="1">
      <c r="A302" s="7" t="s">
        <v>11</v>
      </c>
      <c r="B302" s="7" t="s">
        <v>12</v>
      </c>
      <c r="C302" s="5" t="s">
        <v>13</v>
      </c>
      <c r="D302" s="54" t="s">
        <v>126</v>
      </c>
      <c r="E302" s="61" t="s">
        <v>127</v>
      </c>
      <c r="F302" s="5" t="s">
        <v>2</v>
      </c>
      <c r="G302" s="53" t="s">
        <v>128</v>
      </c>
      <c r="O302" s="8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16"/>
      <c r="CU302" s="16"/>
      <c r="CV302" s="16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16"/>
      <c r="DL302" s="16"/>
      <c r="DM302" s="16"/>
      <c r="DN302" s="16"/>
      <c r="DO302" s="16"/>
      <c r="DP302" s="16"/>
      <c r="DQ302" s="16"/>
      <c r="DR302" s="16"/>
      <c r="DS302" s="16"/>
      <c r="DT302" s="16"/>
      <c r="DU302" s="16"/>
      <c r="DV302" s="16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  <c r="EO302" s="16"/>
      <c r="EP302" s="16"/>
      <c r="EQ302" s="16"/>
      <c r="ER302" s="16"/>
      <c r="ES302" s="16"/>
      <c r="ET302" s="16"/>
      <c r="EU302" s="16"/>
      <c r="EV302" s="16"/>
      <c r="EW302" s="16"/>
      <c r="EX302" s="16"/>
      <c r="EY302" s="16"/>
      <c r="EZ302" s="16"/>
      <c r="FA302" s="16"/>
      <c r="FB302" s="16"/>
      <c r="FC302" s="16"/>
      <c r="FD302" s="16"/>
      <c r="FE302" s="16"/>
      <c r="FF302" s="16"/>
      <c r="FG302" s="16"/>
      <c r="FH302" s="16"/>
      <c r="FI302" s="16"/>
      <c r="FJ302" s="16"/>
      <c r="FK302" s="16"/>
      <c r="FL302" s="16"/>
      <c r="FM302" s="16"/>
      <c r="FN302" s="16"/>
      <c r="FO302" s="16"/>
      <c r="FP302" s="16"/>
      <c r="FQ302" s="16"/>
      <c r="FR302" s="16"/>
      <c r="FS302" s="16"/>
      <c r="FT302" s="16"/>
      <c r="FU302" s="16"/>
      <c r="FV302" s="16"/>
      <c r="FW302" s="16"/>
      <c r="FX302" s="16"/>
      <c r="FY302" s="16"/>
      <c r="FZ302" s="16"/>
      <c r="GA302" s="16"/>
      <c r="GB302" s="16"/>
      <c r="GC302" s="16"/>
      <c r="GD302" s="16"/>
      <c r="GE302" s="16"/>
      <c r="GF302" s="16"/>
      <c r="GG302" s="16"/>
      <c r="GH302" s="16"/>
      <c r="GI302" s="16"/>
      <c r="GJ302" s="16"/>
      <c r="GK302" s="16"/>
      <c r="GL302" s="16"/>
      <c r="GM302" s="16"/>
      <c r="GN302" s="16"/>
      <c r="GO302" s="16"/>
      <c r="GP302" s="16"/>
      <c r="GQ302" s="16"/>
      <c r="GR302" s="16"/>
      <c r="GS302" s="16"/>
      <c r="GT302" s="16"/>
      <c r="GU302" s="16"/>
      <c r="GV302" s="16"/>
      <c r="GW302" s="16"/>
      <c r="GX302" s="16"/>
      <c r="GY302" s="16"/>
      <c r="GZ302" s="16"/>
      <c r="HA302" s="16"/>
      <c r="HB302" s="16"/>
      <c r="HC302" s="16"/>
      <c r="HD302" s="16"/>
      <c r="HE302" s="16"/>
      <c r="HF302" s="16"/>
      <c r="HG302" s="16"/>
      <c r="HH302" s="16"/>
      <c r="HI302" s="16"/>
      <c r="HJ302" s="16"/>
      <c r="HK302" s="16"/>
      <c r="HL302" s="16"/>
      <c r="HM302" s="16"/>
      <c r="HN302" s="16"/>
      <c r="HO302" s="16"/>
      <c r="HP302" s="16"/>
      <c r="HQ302" s="16"/>
      <c r="HR302" s="16"/>
      <c r="HS302" s="16"/>
      <c r="HT302" s="16"/>
      <c r="HU302" s="16"/>
      <c r="HV302" s="16"/>
      <c r="HW302" s="16"/>
      <c r="HX302" s="16"/>
      <c r="HY302" s="16"/>
      <c r="HZ302" s="16"/>
      <c r="IA302" s="16"/>
      <c r="IB302" s="16"/>
      <c r="IC302" s="16"/>
      <c r="ID302" s="16"/>
      <c r="IE302" s="16"/>
      <c r="IF302" s="16"/>
      <c r="IG302" s="16"/>
      <c r="IH302" s="16"/>
      <c r="II302" s="16"/>
      <c r="IJ302" s="16"/>
      <c r="IK302" s="16"/>
      <c r="IL302" s="16"/>
      <c r="IM302" s="16"/>
      <c r="IN302" s="16"/>
      <c r="IO302" s="16"/>
      <c r="IP302" s="16"/>
      <c r="IQ302" s="16"/>
      <c r="IR302" s="16"/>
      <c r="IS302" s="16"/>
      <c r="IT302" s="16"/>
      <c r="IU302" s="16"/>
      <c r="IV302" s="16"/>
    </row>
    <row r="303" spans="1:256" s="31" customFormat="1" ht="14.25" customHeight="1">
      <c r="A303" s="149" t="s">
        <v>61</v>
      </c>
      <c r="B303" s="150">
        <v>6113</v>
      </c>
      <c r="C303" s="153" t="s">
        <v>86</v>
      </c>
      <c r="D303" s="196">
        <v>32750</v>
      </c>
      <c r="E303" s="196">
        <v>32750</v>
      </c>
      <c r="F303" s="457">
        <v>1756</v>
      </c>
      <c r="G303" s="197">
        <f>F303/E303*100</f>
        <v>5.361832061068703</v>
      </c>
      <c r="O303" s="8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16"/>
      <c r="CU303" s="16"/>
      <c r="CV303" s="16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16"/>
      <c r="DL303" s="16"/>
      <c r="DM303" s="16"/>
      <c r="DN303" s="16"/>
      <c r="DO303" s="16"/>
      <c r="DP303" s="16"/>
      <c r="DQ303" s="16"/>
      <c r="DR303" s="16"/>
      <c r="DS303" s="16"/>
      <c r="DT303" s="16"/>
      <c r="DU303" s="16"/>
      <c r="DV303" s="16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  <c r="EO303" s="16"/>
      <c r="EP303" s="16"/>
      <c r="EQ303" s="16"/>
      <c r="ER303" s="16"/>
      <c r="ES303" s="16"/>
      <c r="ET303" s="16"/>
      <c r="EU303" s="16"/>
      <c r="EV303" s="16"/>
      <c r="EW303" s="16"/>
      <c r="EX303" s="16"/>
      <c r="EY303" s="16"/>
      <c r="EZ303" s="16"/>
      <c r="FA303" s="16"/>
      <c r="FB303" s="16"/>
      <c r="FC303" s="16"/>
      <c r="FD303" s="16"/>
      <c r="FE303" s="16"/>
      <c r="FF303" s="16"/>
      <c r="FG303" s="16"/>
      <c r="FH303" s="16"/>
      <c r="FI303" s="16"/>
      <c r="FJ303" s="16"/>
      <c r="FK303" s="16"/>
      <c r="FL303" s="16"/>
      <c r="FM303" s="16"/>
      <c r="FN303" s="16"/>
      <c r="FO303" s="16"/>
      <c r="FP303" s="16"/>
      <c r="FQ303" s="16"/>
      <c r="FR303" s="16"/>
      <c r="FS303" s="16"/>
      <c r="FT303" s="16"/>
      <c r="FU303" s="16"/>
      <c r="FV303" s="16"/>
      <c r="FW303" s="16"/>
      <c r="FX303" s="16"/>
      <c r="FY303" s="16"/>
      <c r="FZ303" s="16"/>
      <c r="GA303" s="16"/>
      <c r="GB303" s="16"/>
      <c r="GC303" s="16"/>
      <c r="GD303" s="16"/>
      <c r="GE303" s="16"/>
      <c r="GF303" s="16"/>
      <c r="GG303" s="16"/>
      <c r="GH303" s="16"/>
      <c r="GI303" s="16"/>
      <c r="GJ303" s="16"/>
      <c r="GK303" s="16"/>
      <c r="GL303" s="16"/>
      <c r="GM303" s="16"/>
      <c r="GN303" s="16"/>
      <c r="GO303" s="16"/>
      <c r="GP303" s="16"/>
      <c r="GQ303" s="16"/>
      <c r="GR303" s="16"/>
      <c r="GS303" s="16"/>
      <c r="GT303" s="16"/>
      <c r="GU303" s="16"/>
      <c r="GV303" s="16"/>
      <c r="GW303" s="16"/>
      <c r="GX303" s="16"/>
      <c r="GY303" s="16"/>
      <c r="GZ303" s="16"/>
      <c r="HA303" s="16"/>
      <c r="HB303" s="16"/>
      <c r="HC303" s="16"/>
      <c r="HD303" s="16"/>
      <c r="HE303" s="16"/>
      <c r="HF303" s="16"/>
      <c r="HG303" s="16"/>
      <c r="HH303" s="16"/>
      <c r="HI303" s="16"/>
      <c r="HJ303" s="16"/>
      <c r="HK303" s="16"/>
      <c r="HL303" s="16"/>
      <c r="HM303" s="16"/>
      <c r="HN303" s="16"/>
      <c r="HO303" s="16"/>
      <c r="HP303" s="16"/>
      <c r="HQ303" s="16"/>
      <c r="HR303" s="16"/>
      <c r="HS303" s="16"/>
      <c r="HT303" s="16"/>
      <c r="HU303" s="16"/>
      <c r="HV303" s="16"/>
      <c r="HW303" s="16"/>
      <c r="HX303" s="16"/>
      <c r="HY303" s="16"/>
      <c r="HZ303" s="16"/>
      <c r="IA303" s="16"/>
      <c r="IB303" s="16"/>
      <c r="IC303" s="16"/>
      <c r="ID303" s="16"/>
      <c r="IE303" s="16"/>
      <c r="IF303" s="16"/>
      <c r="IG303" s="16"/>
      <c r="IH303" s="16"/>
      <c r="II303" s="16"/>
      <c r="IJ303" s="16"/>
      <c r="IK303" s="16"/>
      <c r="IL303" s="16"/>
      <c r="IM303" s="16"/>
      <c r="IN303" s="16"/>
      <c r="IO303" s="16"/>
      <c r="IP303" s="16"/>
      <c r="IQ303" s="16"/>
      <c r="IR303" s="16"/>
      <c r="IS303" s="16"/>
      <c r="IT303" s="16"/>
      <c r="IU303" s="16"/>
      <c r="IV303" s="16"/>
    </row>
    <row r="304" spans="1:256" s="31" customFormat="1" ht="14.25" customHeight="1">
      <c r="A304" s="234"/>
      <c r="B304" s="251"/>
      <c r="C304" s="250" t="s">
        <v>317</v>
      </c>
      <c r="D304" s="237">
        <f>D303</f>
        <v>32750</v>
      </c>
      <c r="E304" s="237">
        <f>E303</f>
        <v>32750</v>
      </c>
      <c r="F304" s="270">
        <f>F303</f>
        <v>1756</v>
      </c>
      <c r="G304" s="197">
        <f>F304/E304*100</f>
        <v>5.361832061068703</v>
      </c>
      <c r="O304" s="8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  <c r="EO304" s="16"/>
      <c r="EP304" s="16"/>
      <c r="EQ304" s="16"/>
      <c r="ER304" s="16"/>
      <c r="ES304" s="16"/>
      <c r="ET304" s="16"/>
      <c r="EU304" s="16"/>
      <c r="EV304" s="16"/>
      <c r="EW304" s="16"/>
      <c r="EX304" s="16"/>
      <c r="EY304" s="16"/>
      <c r="EZ304" s="16"/>
      <c r="FA304" s="16"/>
      <c r="FB304" s="16"/>
      <c r="FC304" s="16"/>
      <c r="FD304" s="16"/>
      <c r="FE304" s="16"/>
      <c r="FF304" s="16"/>
      <c r="FG304" s="16"/>
      <c r="FH304" s="16"/>
      <c r="FI304" s="16"/>
      <c r="FJ304" s="16"/>
      <c r="FK304" s="16"/>
      <c r="FL304" s="16"/>
      <c r="FM304" s="16"/>
      <c r="FN304" s="16"/>
      <c r="FO304" s="16"/>
      <c r="FP304" s="16"/>
      <c r="FQ304" s="16"/>
      <c r="FR304" s="16"/>
      <c r="FS304" s="16"/>
      <c r="FT304" s="16"/>
      <c r="FU304" s="16"/>
      <c r="FV304" s="16"/>
      <c r="FW304" s="16"/>
      <c r="FX304" s="16"/>
      <c r="FY304" s="16"/>
      <c r="FZ304" s="16"/>
      <c r="GA304" s="16"/>
      <c r="GB304" s="16"/>
      <c r="GC304" s="16"/>
      <c r="GD304" s="16"/>
      <c r="GE304" s="16"/>
      <c r="GF304" s="16"/>
      <c r="GG304" s="16"/>
      <c r="GH304" s="16"/>
      <c r="GI304" s="16"/>
      <c r="GJ304" s="16"/>
      <c r="GK304" s="16"/>
      <c r="GL304" s="16"/>
      <c r="GM304" s="16"/>
      <c r="GN304" s="16"/>
      <c r="GO304" s="16"/>
      <c r="GP304" s="16"/>
      <c r="GQ304" s="16"/>
      <c r="GR304" s="16"/>
      <c r="GS304" s="16"/>
      <c r="GT304" s="16"/>
      <c r="GU304" s="16"/>
      <c r="GV304" s="16"/>
      <c r="GW304" s="16"/>
      <c r="GX304" s="16"/>
      <c r="GY304" s="16"/>
      <c r="GZ304" s="16"/>
      <c r="HA304" s="16"/>
      <c r="HB304" s="16"/>
      <c r="HC304" s="16"/>
      <c r="HD304" s="16"/>
      <c r="HE304" s="16"/>
      <c r="HF304" s="16"/>
      <c r="HG304" s="16"/>
      <c r="HH304" s="16"/>
      <c r="HI304" s="16"/>
      <c r="HJ304" s="16"/>
      <c r="HK304" s="16"/>
      <c r="HL304" s="16"/>
      <c r="HM304" s="16"/>
      <c r="HN304" s="16"/>
      <c r="HO304" s="16"/>
      <c r="HP304" s="16"/>
      <c r="HQ304" s="16"/>
      <c r="HR304" s="16"/>
      <c r="HS304" s="16"/>
      <c r="HT304" s="16"/>
      <c r="HU304" s="16"/>
      <c r="HV304" s="16"/>
      <c r="HW304" s="16"/>
      <c r="HX304" s="16"/>
      <c r="HY304" s="16"/>
      <c r="HZ304" s="16"/>
      <c r="IA304" s="16"/>
      <c r="IB304" s="16"/>
      <c r="IC304" s="16"/>
      <c r="ID304" s="16"/>
      <c r="IE304" s="16"/>
      <c r="IF304" s="16"/>
      <c r="IG304" s="16"/>
      <c r="IH304" s="16"/>
      <c r="II304" s="16"/>
      <c r="IJ304" s="16"/>
      <c r="IK304" s="16"/>
      <c r="IL304" s="16"/>
      <c r="IM304" s="16"/>
      <c r="IN304" s="16"/>
      <c r="IO304" s="16"/>
      <c r="IP304" s="16"/>
      <c r="IQ304" s="16"/>
      <c r="IR304" s="16"/>
      <c r="IS304" s="16"/>
      <c r="IT304" s="16"/>
      <c r="IU304" s="16"/>
      <c r="IV304" s="16"/>
    </row>
    <row r="305" spans="1:256" s="31" customFormat="1" ht="14.25" customHeight="1">
      <c r="A305" s="500"/>
      <c r="B305" s="500"/>
      <c r="C305" s="500"/>
      <c r="D305" s="73"/>
      <c r="E305" s="73"/>
      <c r="F305" s="73"/>
      <c r="G305" s="87"/>
      <c r="O305" s="8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16"/>
      <c r="BQ305" s="16"/>
      <c r="BR305" s="16"/>
      <c r="BS305" s="16"/>
      <c r="BT305" s="16"/>
      <c r="BU305" s="16"/>
      <c r="BV305" s="16"/>
      <c r="BW305" s="16"/>
      <c r="BX305" s="16"/>
      <c r="BY305" s="16"/>
      <c r="BZ305" s="16"/>
      <c r="CA305" s="16"/>
      <c r="CB305" s="16"/>
      <c r="CC305" s="16"/>
      <c r="CD305" s="16"/>
      <c r="CE305" s="16"/>
      <c r="CF305" s="16"/>
      <c r="CG305" s="16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16"/>
      <c r="CU305" s="16"/>
      <c r="CV305" s="16"/>
      <c r="CW305" s="16"/>
      <c r="CX305" s="16"/>
      <c r="CY305" s="16"/>
      <c r="CZ305" s="16"/>
      <c r="DA305" s="16"/>
      <c r="DB305" s="16"/>
      <c r="DC305" s="16"/>
      <c r="DD305" s="16"/>
      <c r="DE305" s="16"/>
      <c r="DF305" s="16"/>
      <c r="DG305" s="16"/>
      <c r="DH305" s="16"/>
      <c r="DI305" s="16"/>
      <c r="DJ305" s="16"/>
      <c r="DK305" s="16"/>
      <c r="DL305" s="16"/>
      <c r="DM305" s="16"/>
      <c r="DN305" s="16"/>
      <c r="DO305" s="16"/>
      <c r="DP305" s="16"/>
      <c r="DQ305" s="16"/>
      <c r="DR305" s="16"/>
      <c r="DS305" s="16"/>
      <c r="DT305" s="16"/>
      <c r="DU305" s="16"/>
      <c r="DV305" s="16"/>
      <c r="DW305" s="16"/>
      <c r="DX305" s="16"/>
      <c r="DY305" s="16"/>
      <c r="DZ305" s="16"/>
      <c r="EA305" s="16"/>
      <c r="EB305" s="16"/>
      <c r="EC305" s="16"/>
      <c r="ED305" s="16"/>
      <c r="EE305" s="16"/>
      <c r="EF305" s="16"/>
      <c r="EG305" s="16"/>
      <c r="EH305" s="16"/>
      <c r="EI305" s="16"/>
      <c r="EJ305" s="16"/>
      <c r="EK305" s="16"/>
      <c r="EL305" s="16"/>
      <c r="EM305" s="16"/>
      <c r="EN305" s="16"/>
      <c r="EO305" s="16"/>
      <c r="EP305" s="16"/>
      <c r="EQ305" s="16"/>
      <c r="ER305" s="16"/>
      <c r="ES305" s="16"/>
      <c r="ET305" s="16"/>
      <c r="EU305" s="16"/>
      <c r="EV305" s="16"/>
      <c r="EW305" s="16"/>
      <c r="EX305" s="16"/>
      <c r="EY305" s="16"/>
      <c r="EZ305" s="16"/>
      <c r="FA305" s="16"/>
      <c r="FB305" s="16"/>
      <c r="FC305" s="16"/>
      <c r="FD305" s="16"/>
      <c r="FE305" s="16"/>
      <c r="FF305" s="16"/>
      <c r="FG305" s="16"/>
      <c r="FH305" s="16"/>
      <c r="FI305" s="16"/>
      <c r="FJ305" s="16"/>
      <c r="FK305" s="16"/>
      <c r="FL305" s="16"/>
      <c r="FM305" s="16"/>
      <c r="FN305" s="16"/>
      <c r="FO305" s="16"/>
      <c r="FP305" s="16"/>
      <c r="FQ305" s="16"/>
      <c r="FR305" s="16"/>
      <c r="FS305" s="16"/>
      <c r="FT305" s="16"/>
      <c r="FU305" s="16"/>
      <c r="FV305" s="16"/>
      <c r="FW305" s="16"/>
      <c r="FX305" s="16"/>
      <c r="FY305" s="16"/>
      <c r="FZ305" s="16"/>
      <c r="GA305" s="16"/>
      <c r="GB305" s="16"/>
      <c r="GC305" s="16"/>
      <c r="GD305" s="16"/>
      <c r="GE305" s="16"/>
      <c r="GF305" s="16"/>
      <c r="GG305" s="16"/>
      <c r="GH305" s="16"/>
      <c r="GI305" s="16"/>
      <c r="GJ305" s="16"/>
      <c r="GK305" s="16"/>
      <c r="GL305" s="16"/>
      <c r="GM305" s="16"/>
      <c r="GN305" s="16"/>
      <c r="GO305" s="16"/>
      <c r="GP305" s="16"/>
      <c r="GQ305" s="16"/>
      <c r="GR305" s="16"/>
      <c r="GS305" s="16"/>
      <c r="GT305" s="16"/>
      <c r="GU305" s="16"/>
      <c r="GV305" s="16"/>
      <c r="GW305" s="16"/>
      <c r="GX305" s="16"/>
      <c r="GY305" s="16"/>
      <c r="GZ305" s="16"/>
      <c r="HA305" s="16"/>
      <c r="HB305" s="16"/>
      <c r="HC305" s="16"/>
      <c r="HD305" s="16"/>
      <c r="HE305" s="16"/>
      <c r="HF305" s="16"/>
      <c r="HG305" s="16"/>
      <c r="HH305" s="16"/>
      <c r="HI305" s="16"/>
      <c r="HJ305" s="16"/>
      <c r="HK305" s="16"/>
      <c r="HL305" s="16"/>
      <c r="HM305" s="16"/>
      <c r="HN305" s="16"/>
      <c r="HO305" s="16"/>
      <c r="HP305" s="16"/>
      <c r="HQ305" s="16"/>
      <c r="HR305" s="16"/>
      <c r="HS305" s="16"/>
      <c r="HT305" s="16"/>
      <c r="HU305" s="16"/>
      <c r="HV305" s="16"/>
      <c r="HW305" s="16"/>
      <c r="HX305" s="16"/>
      <c r="HY305" s="16"/>
      <c r="HZ305" s="16"/>
      <c r="IA305" s="16"/>
      <c r="IB305" s="16"/>
      <c r="IC305" s="16"/>
      <c r="ID305" s="16"/>
      <c r="IE305" s="16"/>
      <c r="IF305" s="16"/>
      <c r="IG305" s="16"/>
      <c r="IH305" s="16"/>
      <c r="II305" s="16"/>
      <c r="IJ305" s="16"/>
      <c r="IK305" s="16"/>
      <c r="IL305" s="16"/>
      <c r="IM305" s="16"/>
      <c r="IN305" s="16"/>
      <c r="IO305" s="16"/>
      <c r="IP305" s="16"/>
      <c r="IQ305" s="16"/>
      <c r="IR305" s="16"/>
      <c r="IS305" s="16"/>
      <c r="IT305" s="16"/>
      <c r="IU305" s="16"/>
      <c r="IV305" s="16"/>
    </row>
    <row r="306" spans="1:256" s="31" customFormat="1" ht="14.25" customHeight="1">
      <c r="A306" s="500" t="s">
        <v>38</v>
      </c>
      <c r="B306" s="500"/>
      <c r="C306" s="500"/>
      <c r="D306" s="73"/>
      <c r="E306" s="73"/>
      <c r="F306" s="73"/>
      <c r="G306" s="87"/>
      <c r="O306" s="8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16"/>
      <c r="BQ306" s="16"/>
      <c r="BR306" s="16"/>
      <c r="BS306" s="16"/>
      <c r="BT306" s="16"/>
      <c r="BU306" s="16"/>
      <c r="BV306" s="16"/>
      <c r="BW306" s="16"/>
      <c r="BX306" s="16"/>
      <c r="BY306" s="16"/>
      <c r="BZ306" s="16"/>
      <c r="CA306" s="16"/>
      <c r="CB306" s="16"/>
      <c r="CC306" s="16"/>
      <c r="CD306" s="16"/>
      <c r="CE306" s="16"/>
      <c r="CF306" s="16"/>
      <c r="CG306" s="16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16"/>
      <c r="CU306" s="16"/>
      <c r="CV306" s="16"/>
      <c r="CW306" s="16"/>
      <c r="CX306" s="16"/>
      <c r="CY306" s="16"/>
      <c r="CZ306" s="16"/>
      <c r="DA306" s="16"/>
      <c r="DB306" s="16"/>
      <c r="DC306" s="16"/>
      <c r="DD306" s="16"/>
      <c r="DE306" s="16"/>
      <c r="DF306" s="16"/>
      <c r="DG306" s="16"/>
      <c r="DH306" s="16"/>
      <c r="DI306" s="16"/>
      <c r="DJ306" s="16"/>
      <c r="DK306" s="16"/>
      <c r="DL306" s="16"/>
      <c r="DM306" s="16"/>
      <c r="DN306" s="16"/>
      <c r="DO306" s="16"/>
      <c r="DP306" s="16"/>
      <c r="DQ306" s="16"/>
      <c r="DR306" s="16"/>
      <c r="DS306" s="16"/>
      <c r="DT306" s="16"/>
      <c r="DU306" s="16"/>
      <c r="DV306" s="16"/>
      <c r="DW306" s="16"/>
      <c r="DX306" s="16"/>
      <c r="DY306" s="16"/>
      <c r="DZ306" s="16"/>
      <c r="EA306" s="16"/>
      <c r="EB306" s="16"/>
      <c r="EC306" s="16"/>
      <c r="ED306" s="16"/>
      <c r="EE306" s="16"/>
      <c r="EF306" s="16"/>
      <c r="EG306" s="16"/>
      <c r="EH306" s="16"/>
      <c r="EI306" s="16"/>
      <c r="EJ306" s="16"/>
      <c r="EK306" s="16"/>
      <c r="EL306" s="16"/>
      <c r="EM306" s="16"/>
      <c r="EN306" s="16"/>
      <c r="EO306" s="16"/>
      <c r="EP306" s="16"/>
      <c r="EQ306" s="16"/>
      <c r="ER306" s="16"/>
      <c r="ES306" s="16"/>
      <c r="ET306" s="16"/>
      <c r="EU306" s="16"/>
      <c r="EV306" s="16"/>
      <c r="EW306" s="16"/>
      <c r="EX306" s="16"/>
      <c r="EY306" s="16"/>
      <c r="EZ306" s="16"/>
      <c r="FA306" s="16"/>
      <c r="FB306" s="16"/>
      <c r="FC306" s="16"/>
      <c r="FD306" s="16"/>
      <c r="FE306" s="16"/>
      <c r="FF306" s="16"/>
      <c r="FG306" s="16"/>
      <c r="FH306" s="16"/>
      <c r="FI306" s="16"/>
      <c r="FJ306" s="16"/>
      <c r="FK306" s="16"/>
      <c r="FL306" s="16"/>
      <c r="FM306" s="16"/>
      <c r="FN306" s="16"/>
      <c r="FO306" s="16"/>
      <c r="FP306" s="16"/>
      <c r="FQ306" s="16"/>
      <c r="FR306" s="16"/>
      <c r="FS306" s="16"/>
      <c r="FT306" s="16"/>
      <c r="FU306" s="16"/>
      <c r="FV306" s="16"/>
      <c r="FW306" s="16"/>
      <c r="FX306" s="16"/>
      <c r="FY306" s="16"/>
      <c r="FZ306" s="16"/>
      <c r="GA306" s="16"/>
      <c r="GB306" s="16"/>
      <c r="GC306" s="16"/>
      <c r="GD306" s="16"/>
      <c r="GE306" s="16"/>
      <c r="GF306" s="16"/>
      <c r="GG306" s="16"/>
      <c r="GH306" s="16"/>
      <c r="GI306" s="16"/>
      <c r="GJ306" s="16"/>
      <c r="GK306" s="16"/>
      <c r="GL306" s="16"/>
      <c r="GM306" s="16"/>
      <c r="GN306" s="16"/>
      <c r="GO306" s="16"/>
      <c r="GP306" s="16"/>
      <c r="GQ306" s="16"/>
      <c r="GR306" s="16"/>
      <c r="GS306" s="16"/>
      <c r="GT306" s="16"/>
      <c r="GU306" s="16"/>
      <c r="GV306" s="16"/>
      <c r="GW306" s="16"/>
      <c r="GX306" s="16"/>
      <c r="GY306" s="16"/>
      <c r="GZ306" s="16"/>
      <c r="HA306" s="16"/>
      <c r="HB306" s="16"/>
      <c r="HC306" s="16"/>
      <c r="HD306" s="16"/>
      <c r="HE306" s="16"/>
      <c r="HF306" s="16"/>
      <c r="HG306" s="16"/>
      <c r="HH306" s="16"/>
      <c r="HI306" s="16"/>
      <c r="HJ306" s="16"/>
      <c r="HK306" s="16"/>
      <c r="HL306" s="16"/>
      <c r="HM306" s="16"/>
      <c r="HN306" s="16"/>
      <c r="HO306" s="16"/>
      <c r="HP306" s="16"/>
      <c r="HQ306" s="16"/>
      <c r="HR306" s="16"/>
      <c r="HS306" s="16"/>
      <c r="HT306" s="16"/>
      <c r="HU306" s="16"/>
      <c r="HV306" s="16"/>
      <c r="HW306" s="16"/>
      <c r="HX306" s="16"/>
      <c r="HY306" s="16"/>
      <c r="HZ306" s="16"/>
      <c r="IA306" s="16"/>
      <c r="IB306" s="16"/>
      <c r="IC306" s="16"/>
      <c r="ID306" s="16"/>
      <c r="IE306" s="16"/>
      <c r="IF306" s="16"/>
      <c r="IG306" s="16"/>
      <c r="IH306" s="16"/>
      <c r="II306" s="16"/>
      <c r="IJ306" s="16"/>
      <c r="IK306" s="16"/>
      <c r="IL306" s="16"/>
      <c r="IM306" s="16"/>
      <c r="IN306" s="16"/>
      <c r="IO306" s="16"/>
      <c r="IP306" s="16"/>
      <c r="IQ306" s="16"/>
      <c r="IR306" s="16"/>
      <c r="IS306" s="16"/>
      <c r="IT306" s="16"/>
      <c r="IU306" s="16"/>
      <c r="IV306" s="16"/>
    </row>
    <row r="307" spans="1:256" s="31" customFormat="1" ht="14.25" customHeight="1">
      <c r="A307" s="311"/>
      <c r="B307" s="71"/>
      <c r="C307" s="72"/>
      <c r="D307" s="73"/>
      <c r="E307" s="73"/>
      <c r="F307" s="73"/>
      <c r="G307" s="87"/>
      <c r="O307" s="8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16"/>
      <c r="BQ307" s="16"/>
      <c r="BR307" s="16"/>
      <c r="BS307" s="16"/>
      <c r="BT307" s="16"/>
      <c r="BU307" s="16"/>
      <c r="BV307" s="16"/>
      <c r="BW307" s="16"/>
      <c r="BX307" s="16"/>
      <c r="BY307" s="16"/>
      <c r="BZ307" s="16"/>
      <c r="CA307" s="16"/>
      <c r="CB307" s="16"/>
      <c r="CC307" s="16"/>
      <c r="CD307" s="16"/>
      <c r="CE307" s="16"/>
      <c r="CF307" s="16"/>
      <c r="CG307" s="16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16"/>
      <c r="CU307" s="16"/>
      <c r="CV307" s="16"/>
      <c r="CW307" s="16"/>
      <c r="CX307" s="16"/>
      <c r="CY307" s="16"/>
      <c r="CZ307" s="16"/>
      <c r="DA307" s="16"/>
      <c r="DB307" s="16"/>
      <c r="DC307" s="16"/>
      <c r="DD307" s="16"/>
      <c r="DE307" s="16"/>
      <c r="DF307" s="16"/>
      <c r="DG307" s="16"/>
      <c r="DH307" s="16"/>
      <c r="DI307" s="16"/>
      <c r="DJ307" s="16"/>
      <c r="DK307" s="16"/>
      <c r="DL307" s="16"/>
      <c r="DM307" s="16"/>
      <c r="DN307" s="16"/>
      <c r="DO307" s="16"/>
      <c r="DP307" s="16"/>
      <c r="DQ307" s="16"/>
      <c r="DR307" s="16"/>
      <c r="DS307" s="16"/>
      <c r="DT307" s="16"/>
      <c r="DU307" s="16"/>
      <c r="DV307" s="16"/>
      <c r="DW307" s="16"/>
      <c r="DX307" s="16"/>
      <c r="DY307" s="16"/>
      <c r="DZ307" s="16"/>
      <c r="EA307" s="16"/>
      <c r="EB307" s="16"/>
      <c r="EC307" s="16"/>
      <c r="ED307" s="16"/>
      <c r="EE307" s="16"/>
      <c r="EF307" s="16"/>
      <c r="EG307" s="16"/>
      <c r="EH307" s="16"/>
      <c r="EI307" s="16"/>
      <c r="EJ307" s="16"/>
      <c r="EK307" s="16"/>
      <c r="EL307" s="16"/>
      <c r="EM307" s="16"/>
      <c r="EN307" s="16"/>
      <c r="EO307" s="16"/>
      <c r="EP307" s="16"/>
      <c r="EQ307" s="16"/>
      <c r="ER307" s="16"/>
      <c r="ES307" s="16"/>
      <c r="ET307" s="16"/>
      <c r="EU307" s="16"/>
      <c r="EV307" s="16"/>
      <c r="EW307" s="16"/>
      <c r="EX307" s="16"/>
      <c r="EY307" s="16"/>
      <c r="EZ307" s="16"/>
      <c r="FA307" s="16"/>
      <c r="FB307" s="16"/>
      <c r="FC307" s="16"/>
      <c r="FD307" s="16"/>
      <c r="FE307" s="16"/>
      <c r="FF307" s="16"/>
      <c r="FG307" s="16"/>
      <c r="FH307" s="16"/>
      <c r="FI307" s="16"/>
      <c r="FJ307" s="16"/>
      <c r="FK307" s="16"/>
      <c r="FL307" s="16"/>
      <c r="FM307" s="16"/>
      <c r="FN307" s="16"/>
      <c r="FO307" s="16"/>
      <c r="FP307" s="16"/>
      <c r="FQ307" s="16"/>
      <c r="FR307" s="16"/>
      <c r="FS307" s="16"/>
      <c r="FT307" s="16"/>
      <c r="FU307" s="16"/>
      <c r="FV307" s="16"/>
      <c r="FW307" s="16"/>
      <c r="FX307" s="16"/>
      <c r="FY307" s="16"/>
      <c r="FZ307" s="16"/>
      <c r="GA307" s="16"/>
      <c r="GB307" s="16"/>
      <c r="GC307" s="16"/>
      <c r="GD307" s="16"/>
      <c r="GE307" s="16"/>
      <c r="GF307" s="16"/>
      <c r="GG307" s="16"/>
      <c r="GH307" s="16"/>
      <c r="GI307" s="16"/>
      <c r="GJ307" s="16"/>
      <c r="GK307" s="16"/>
      <c r="GL307" s="16"/>
      <c r="GM307" s="16"/>
      <c r="GN307" s="16"/>
      <c r="GO307" s="16"/>
      <c r="GP307" s="16"/>
      <c r="GQ307" s="16"/>
      <c r="GR307" s="16"/>
      <c r="GS307" s="16"/>
      <c r="GT307" s="16"/>
      <c r="GU307" s="16"/>
      <c r="GV307" s="16"/>
      <c r="GW307" s="16"/>
      <c r="GX307" s="16"/>
      <c r="GY307" s="16"/>
      <c r="GZ307" s="16"/>
      <c r="HA307" s="16"/>
      <c r="HB307" s="16"/>
      <c r="HC307" s="16"/>
      <c r="HD307" s="16"/>
      <c r="HE307" s="16"/>
      <c r="HF307" s="16"/>
      <c r="HG307" s="16"/>
      <c r="HH307" s="16"/>
      <c r="HI307" s="16"/>
      <c r="HJ307" s="16"/>
      <c r="HK307" s="16"/>
      <c r="HL307" s="16"/>
      <c r="HM307" s="16"/>
      <c r="HN307" s="16"/>
      <c r="HO307" s="16"/>
      <c r="HP307" s="16"/>
      <c r="HQ307" s="16"/>
      <c r="HR307" s="16"/>
      <c r="HS307" s="16"/>
      <c r="HT307" s="16"/>
      <c r="HU307" s="16"/>
      <c r="HV307" s="16"/>
      <c r="HW307" s="16"/>
      <c r="HX307" s="16"/>
      <c r="HY307" s="16"/>
      <c r="HZ307" s="16"/>
      <c r="IA307" s="16"/>
      <c r="IB307" s="16"/>
      <c r="IC307" s="16"/>
      <c r="ID307" s="16"/>
      <c r="IE307" s="16"/>
      <c r="IF307" s="16"/>
      <c r="IG307" s="16"/>
      <c r="IH307" s="16"/>
      <c r="II307" s="16"/>
      <c r="IJ307" s="16"/>
      <c r="IK307" s="16"/>
      <c r="IL307" s="16"/>
      <c r="IM307" s="16"/>
      <c r="IN307" s="16"/>
      <c r="IO307" s="16"/>
      <c r="IP307" s="16"/>
      <c r="IQ307" s="16"/>
      <c r="IR307" s="16"/>
      <c r="IS307" s="16"/>
      <c r="IT307" s="16"/>
      <c r="IU307" s="16"/>
      <c r="IV307" s="16"/>
    </row>
    <row r="308" spans="1:256" s="31" customFormat="1" ht="25.5" customHeight="1">
      <c r="A308" s="7" t="s">
        <v>11</v>
      </c>
      <c r="B308" s="7" t="s">
        <v>12</v>
      </c>
      <c r="C308" s="5" t="s">
        <v>13</v>
      </c>
      <c r="D308" s="54" t="s">
        <v>126</v>
      </c>
      <c r="E308" s="61" t="s">
        <v>127</v>
      </c>
      <c r="F308" s="5" t="s">
        <v>2</v>
      </c>
      <c r="G308" s="53" t="s">
        <v>128</v>
      </c>
      <c r="O308" s="8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  <c r="BM308" s="16"/>
      <c r="BN308" s="16"/>
      <c r="BO308" s="16"/>
      <c r="BP308" s="16"/>
      <c r="BQ308" s="16"/>
      <c r="BR308" s="16"/>
      <c r="BS308" s="16"/>
      <c r="BT308" s="16"/>
      <c r="BU308" s="16"/>
      <c r="BV308" s="16"/>
      <c r="BW308" s="16"/>
      <c r="BX308" s="16"/>
      <c r="BY308" s="16"/>
      <c r="BZ308" s="16"/>
      <c r="CA308" s="16"/>
      <c r="CB308" s="16"/>
      <c r="CC308" s="16"/>
      <c r="CD308" s="16"/>
      <c r="CE308" s="16"/>
      <c r="CF308" s="16"/>
      <c r="CG308" s="16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16"/>
      <c r="CU308" s="16"/>
      <c r="CV308" s="16"/>
      <c r="CW308" s="16"/>
      <c r="CX308" s="16"/>
      <c r="CY308" s="16"/>
      <c r="CZ308" s="16"/>
      <c r="DA308" s="16"/>
      <c r="DB308" s="16"/>
      <c r="DC308" s="16"/>
      <c r="DD308" s="16"/>
      <c r="DE308" s="16"/>
      <c r="DF308" s="16"/>
      <c r="DG308" s="16"/>
      <c r="DH308" s="16"/>
      <c r="DI308" s="16"/>
      <c r="DJ308" s="16"/>
      <c r="DK308" s="16"/>
      <c r="DL308" s="16"/>
      <c r="DM308" s="16"/>
      <c r="DN308" s="16"/>
      <c r="DO308" s="16"/>
      <c r="DP308" s="16"/>
      <c r="DQ308" s="16"/>
      <c r="DR308" s="16"/>
      <c r="DS308" s="16"/>
      <c r="DT308" s="16"/>
      <c r="DU308" s="16"/>
      <c r="DV308" s="16"/>
      <c r="DW308" s="16"/>
      <c r="DX308" s="16"/>
      <c r="DY308" s="16"/>
      <c r="DZ308" s="16"/>
      <c r="EA308" s="16"/>
      <c r="EB308" s="16"/>
      <c r="EC308" s="16"/>
      <c r="ED308" s="16"/>
      <c r="EE308" s="16"/>
      <c r="EF308" s="16"/>
      <c r="EG308" s="16"/>
      <c r="EH308" s="16"/>
      <c r="EI308" s="16"/>
      <c r="EJ308" s="16"/>
      <c r="EK308" s="16"/>
      <c r="EL308" s="16"/>
      <c r="EM308" s="16"/>
      <c r="EN308" s="16"/>
      <c r="EO308" s="16"/>
      <c r="EP308" s="16"/>
      <c r="EQ308" s="16"/>
      <c r="ER308" s="16"/>
      <c r="ES308" s="16"/>
      <c r="ET308" s="16"/>
      <c r="EU308" s="16"/>
      <c r="EV308" s="16"/>
      <c r="EW308" s="16"/>
      <c r="EX308" s="16"/>
      <c r="EY308" s="16"/>
      <c r="EZ308" s="16"/>
      <c r="FA308" s="16"/>
      <c r="FB308" s="16"/>
      <c r="FC308" s="16"/>
      <c r="FD308" s="16"/>
      <c r="FE308" s="16"/>
      <c r="FF308" s="16"/>
      <c r="FG308" s="16"/>
      <c r="FH308" s="16"/>
      <c r="FI308" s="16"/>
      <c r="FJ308" s="16"/>
      <c r="FK308" s="16"/>
      <c r="FL308" s="16"/>
      <c r="FM308" s="16"/>
      <c r="FN308" s="16"/>
      <c r="FO308" s="16"/>
      <c r="FP308" s="16"/>
      <c r="FQ308" s="16"/>
      <c r="FR308" s="16"/>
      <c r="FS308" s="16"/>
      <c r="FT308" s="16"/>
      <c r="FU308" s="16"/>
      <c r="FV308" s="16"/>
      <c r="FW308" s="16"/>
      <c r="FX308" s="16"/>
      <c r="FY308" s="16"/>
      <c r="FZ308" s="16"/>
      <c r="GA308" s="16"/>
      <c r="GB308" s="16"/>
      <c r="GC308" s="16"/>
      <c r="GD308" s="16"/>
      <c r="GE308" s="16"/>
      <c r="GF308" s="16"/>
      <c r="GG308" s="16"/>
      <c r="GH308" s="16"/>
      <c r="GI308" s="16"/>
      <c r="GJ308" s="16"/>
      <c r="GK308" s="16"/>
      <c r="GL308" s="16"/>
      <c r="GM308" s="16"/>
      <c r="GN308" s="16"/>
      <c r="GO308" s="16"/>
      <c r="GP308" s="16"/>
      <c r="GQ308" s="16"/>
      <c r="GR308" s="16"/>
      <c r="GS308" s="16"/>
      <c r="GT308" s="16"/>
      <c r="GU308" s="16"/>
      <c r="GV308" s="16"/>
      <c r="GW308" s="16"/>
      <c r="GX308" s="16"/>
      <c r="GY308" s="16"/>
      <c r="GZ308" s="16"/>
      <c r="HA308" s="16"/>
      <c r="HB308" s="16"/>
      <c r="HC308" s="16"/>
      <c r="HD308" s="16"/>
      <c r="HE308" s="16"/>
      <c r="HF308" s="16"/>
      <c r="HG308" s="16"/>
      <c r="HH308" s="16"/>
      <c r="HI308" s="16"/>
      <c r="HJ308" s="16"/>
      <c r="HK308" s="16"/>
      <c r="HL308" s="16"/>
      <c r="HM308" s="16"/>
      <c r="HN308" s="16"/>
      <c r="HO308" s="16"/>
      <c r="HP308" s="16"/>
      <c r="HQ308" s="16"/>
      <c r="HR308" s="16"/>
      <c r="HS308" s="16"/>
      <c r="HT308" s="16"/>
      <c r="HU308" s="16"/>
      <c r="HV308" s="16"/>
      <c r="HW308" s="16"/>
      <c r="HX308" s="16"/>
      <c r="HY308" s="16"/>
      <c r="HZ308" s="16"/>
      <c r="IA308" s="16"/>
      <c r="IB308" s="16"/>
      <c r="IC308" s="16"/>
      <c r="ID308" s="16"/>
      <c r="IE308" s="16"/>
      <c r="IF308" s="16"/>
      <c r="IG308" s="16"/>
      <c r="IH308" s="16"/>
      <c r="II308" s="16"/>
      <c r="IJ308" s="16"/>
      <c r="IK308" s="16"/>
      <c r="IL308" s="16"/>
      <c r="IM308" s="16"/>
      <c r="IN308" s="16"/>
      <c r="IO308" s="16"/>
      <c r="IP308" s="16"/>
      <c r="IQ308" s="16"/>
      <c r="IR308" s="16"/>
      <c r="IS308" s="16"/>
      <c r="IT308" s="16"/>
      <c r="IU308" s="16"/>
      <c r="IV308" s="16"/>
    </row>
    <row r="309" spans="1:256" s="31" customFormat="1" ht="14.25" customHeight="1">
      <c r="A309" s="149" t="s">
        <v>61</v>
      </c>
      <c r="B309" s="150">
        <v>6113</v>
      </c>
      <c r="C309" s="153" t="s">
        <v>86</v>
      </c>
      <c r="D309" s="196">
        <v>2250</v>
      </c>
      <c r="E309" s="196">
        <v>2250</v>
      </c>
      <c r="F309" s="457">
        <v>0</v>
      </c>
      <c r="G309" s="197">
        <f>F309/E309*100</f>
        <v>0</v>
      </c>
      <c r="O309" s="8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  <c r="GZ309" s="16"/>
      <c r="HA309" s="16"/>
      <c r="HB309" s="16"/>
      <c r="HC309" s="16"/>
      <c r="HD309" s="16"/>
      <c r="HE309" s="16"/>
      <c r="HF309" s="16"/>
      <c r="HG309" s="16"/>
      <c r="HH309" s="16"/>
      <c r="HI309" s="16"/>
      <c r="HJ309" s="16"/>
      <c r="HK309" s="16"/>
      <c r="HL309" s="16"/>
      <c r="HM309" s="16"/>
      <c r="HN309" s="16"/>
      <c r="HO309" s="16"/>
      <c r="HP309" s="16"/>
      <c r="HQ309" s="16"/>
      <c r="HR309" s="16"/>
      <c r="HS309" s="16"/>
      <c r="HT309" s="16"/>
      <c r="HU309" s="16"/>
      <c r="HV309" s="16"/>
      <c r="HW309" s="16"/>
      <c r="HX309" s="16"/>
      <c r="HY309" s="16"/>
      <c r="HZ309" s="16"/>
      <c r="IA309" s="16"/>
      <c r="IB309" s="16"/>
      <c r="IC309" s="16"/>
      <c r="ID309" s="16"/>
      <c r="IE309" s="16"/>
      <c r="IF309" s="16"/>
      <c r="IG309" s="16"/>
      <c r="IH309" s="16"/>
      <c r="II309" s="16"/>
      <c r="IJ309" s="16"/>
      <c r="IK309" s="16"/>
      <c r="IL309" s="16"/>
      <c r="IM309" s="16"/>
      <c r="IN309" s="16"/>
      <c r="IO309" s="16"/>
      <c r="IP309" s="16"/>
      <c r="IQ309" s="16"/>
      <c r="IR309" s="16"/>
      <c r="IS309" s="16"/>
      <c r="IT309" s="16"/>
      <c r="IU309" s="16"/>
      <c r="IV309" s="16"/>
    </row>
    <row r="310" spans="1:256" s="31" customFormat="1" ht="14.25" customHeight="1">
      <c r="A310" s="234"/>
      <c r="B310" s="251"/>
      <c r="C310" s="250" t="s">
        <v>318</v>
      </c>
      <c r="D310" s="237">
        <f>D309</f>
        <v>2250</v>
      </c>
      <c r="E310" s="237">
        <f>E309</f>
        <v>2250</v>
      </c>
      <c r="F310" s="270">
        <f>F309</f>
        <v>0</v>
      </c>
      <c r="G310" s="197">
        <f>F310/E310*100</f>
        <v>0</v>
      </c>
      <c r="O310" s="8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16"/>
      <c r="CU310" s="16"/>
      <c r="CV310" s="16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16"/>
      <c r="DL310" s="16"/>
      <c r="DM310" s="16"/>
      <c r="DN310" s="16"/>
      <c r="DO310" s="16"/>
      <c r="DP310" s="16"/>
      <c r="DQ310" s="16"/>
      <c r="DR310" s="16"/>
      <c r="DS310" s="16"/>
      <c r="DT310" s="16"/>
      <c r="DU310" s="16"/>
      <c r="DV310" s="16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  <c r="EO310" s="16"/>
      <c r="EP310" s="16"/>
      <c r="EQ310" s="16"/>
      <c r="ER310" s="16"/>
      <c r="ES310" s="16"/>
      <c r="ET310" s="16"/>
      <c r="EU310" s="16"/>
      <c r="EV310" s="16"/>
      <c r="EW310" s="16"/>
      <c r="EX310" s="16"/>
      <c r="EY310" s="16"/>
      <c r="EZ310" s="16"/>
      <c r="FA310" s="16"/>
      <c r="FB310" s="16"/>
      <c r="FC310" s="16"/>
      <c r="FD310" s="16"/>
      <c r="FE310" s="16"/>
      <c r="FF310" s="16"/>
      <c r="FG310" s="16"/>
      <c r="FH310" s="16"/>
      <c r="FI310" s="16"/>
      <c r="FJ310" s="16"/>
      <c r="FK310" s="16"/>
      <c r="FL310" s="16"/>
      <c r="FM310" s="16"/>
      <c r="FN310" s="16"/>
      <c r="FO310" s="16"/>
      <c r="FP310" s="16"/>
      <c r="FQ310" s="16"/>
      <c r="FR310" s="16"/>
      <c r="FS310" s="16"/>
      <c r="FT310" s="16"/>
      <c r="FU310" s="16"/>
      <c r="FV310" s="16"/>
      <c r="FW310" s="16"/>
      <c r="FX310" s="16"/>
      <c r="FY310" s="16"/>
      <c r="FZ310" s="16"/>
      <c r="GA310" s="16"/>
      <c r="GB310" s="16"/>
      <c r="GC310" s="16"/>
      <c r="GD310" s="16"/>
      <c r="GE310" s="16"/>
      <c r="GF310" s="16"/>
      <c r="GG310" s="16"/>
      <c r="GH310" s="16"/>
      <c r="GI310" s="16"/>
      <c r="GJ310" s="16"/>
      <c r="GK310" s="16"/>
      <c r="GL310" s="16"/>
      <c r="GM310" s="16"/>
      <c r="GN310" s="16"/>
      <c r="GO310" s="16"/>
      <c r="GP310" s="16"/>
      <c r="GQ310" s="16"/>
      <c r="GR310" s="16"/>
      <c r="GS310" s="16"/>
      <c r="GT310" s="16"/>
      <c r="GU310" s="16"/>
      <c r="GV310" s="16"/>
      <c r="GW310" s="16"/>
      <c r="GX310" s="16"/>
      <c r="GY310" s="16"/>
      <c r="GZ310" s="16"/>
      <c r="HA310" s="16"/>
      <c r="HB310" s="16"/>
      <c r="HC310" s="16"/>
      <c r="HD310" s="16"/>
      <c r="HE310" s="16"/>
      <c r="HF310" s="16"/>
      <c r="HG310" s="16"/>
      <c r="HH310" s="16"/>
      <c r="HI310" s="16"/>
      <c r="HJ310" s="16"/>
      <c r="HK310" s="16"/>
      <c r="HL310" s="16"/>
      <c r="HM310" s="16"/>
      <c r="HN310" s="16"/>
      <c r="HO310" s="16"/>
      <c r="HP310" s="16"/>
      <c r="HQ310" s="16"/>
      <c r="HR310" s="16"/>
      <c r="HS310" s="16"/>
      <c r="HT310" s="16"/>
      <c r="HU310" s="16"/>
      <c r="HV310" s="16"/>
      <c r="HW310" s="16"/>
      <c r="HX310" s="16"/>
      <c r="HY310" s="16"/>
      <c r="HZ310" s="16"/>
      <c r="IA310" s="16"/>
      <c r="IB310" s="16"/>
      <c r="IC310" s="16"/>
      <c r="ID310" s="16"/>
      <c r="IE310" s="16"/>
      <c r="IF310" s="16"/>
      <c r="IG310" s="16"/>
      <c r="IH310" s="16"/>
      <c r="II310" s="16"/>
      <c r="IJ310" s="16"/>
      <c r="IK310" s="16"/>
      <c r="IL310" s="16"/>
      <c r="IM310" s="16"/>
      <c r="IN310" s="16"/>
      <c r="IO310" s="16"/>
      <c r="IP310" s="16"/>
      <c r="IQ310" s="16"/>
      <c r="IR310" s="16"/>
      <c r="IS310" s="16"/>
      <c r="IT310" s="16"/>
      <c r="IU310" s="16"/>
      <c r="IV310" s="16"/>
    </row>
    <row r="311" spans="1:256" s="31" customFormat="1" ht="14.25" customHeight="1">
      <c r="A311" s="312"/>
      <c r="B311" s="251"/>
      <c r="C311" s="315"/>
      <c r="D311" s="73"/>
      <c r="E311" s="73"/>
      <c r="F311" s="73"/>
      <c r="G311" s="87"/>
      <c r="O311" s="8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16"/>
      <c r="CU311" s="16"/>
      <c r="CV311" s="16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16"/>
      <c r="DL311" s="16"/>
      <c r="DM311" s="16"/>
      <c r="DN311" s="16"/>
      <c r="DO311" s="16"/>
      <c r="DP311" s="16"/>
      <c r="DQ311" s="16"/>
      <c r="DR311" s="16"/>
      <c r="DS311" s="16"/>
      <c r="DT311" s="16"/>
      <c r="DU311" s="16"/>
      <c r="DV311" s="16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  <c r="EO311" s="16"/>
      <c r="EP311" s="16"/>
      <c r="EQ311" s="16"/>
      <c r="ER311" s="16"/>
      <c r="ES311" s="16"/>
      <c r="ET311" s="16"/>
      <c r="EU311" s="16"/>
      <c r="EV311" s="16"/>
      <c r="EW311" s="16"/>
      <c r="EX311" s="16"/>
      <c r="EY311" s="16"/>
      <c r="EZ311" s="16"/>
      <c r="FA311" s="16"/>
      <c r="FB311" s="16"/>
      <c r="FC311" s="16"/>
      <c r="FD311" s="16"/>
      <c r="FE311" s="16"/>
      <c r="FF311" s="16"/>
      <c r="FG311" s="16"/>
      <c r="FH311" s="16"/>
      <c r="FI311" s="16"/>
      <c r="FJ311" s="16"/>
      <c r="FK311" s="16"/>
      <c r="FL311" s="16"/>
      <c r="FM311" s="16"/>
      <c r="FN311" s="16"/>
      <c r="FO311" s="16"/>
      <c r="FP311" s="16"/>
      <c r="FQ311" s="16"/>
      <c r="FR311" s="16"/>
      <c r="FS311" s="16"/>
      <c r="FT311" s="16"/>
      <c r="FU311" s="16"/>
      <c r="FV311" s="16"/>
      <c r="FW311" s="16"/>
      <c r="FX311" s="16"/>
      <c r="FY311" s="16"/>
      <c r="FZ311" s="16"/>
      <c r="GA311" s="16"/>
      <c r="GB311" s="16"/>
      <c r="GC311" s="16"/>
      <c r="GD311" s="16"/>
      <c r="GE311" s="16"/>
      <c r="GF311" s="16"/>
      <c r="GG311" s="16"/>
      <c r="GH311" s="16"/>
      <c r="GI311" s="16"/>
      <c r="GJ311" s="16"/>
      <c r="GK311" s="16"/>
      <c r="GL311" s="16"/>
      <c r="GM311" s="16"/>
      <c r="GN311" s="16"/>
      <c r="GO311" s="16"/>
      <c r="GP311" s="16"/>
      <c r="GQ311" s="16"/>
      <c r="GR311" s="16"/>
      <c r="GS311" s="16"/>
      <c r="GT311" s="16"/>
      <c r="GU311" s="16"/>
      <c r="GV311" s="16"/>
      <c r="GW311" s="16"/>
      <c r="GX311" s="16"/>
      <c r="GY311" s="16"/>
      <c r="GZ311" s="16"/>
      <c r="HA311" s="16"/>
      <c r="HB311" s="16"/>
      <c r="HC311" s="16"/>
      <c r="HD311" s="16"/>
      <c r="HE311" s="16"/>
      <c r="HF311" s="16"/>
      <c r="HG311" s="16"/>
      <c r="HH311" s="16"/>
      <c r="HI311" s="16"/>
      <c r="HJ311" s="16"/>
      <c r="HK311" s="16"/>
      <c r="HL311" s="16"/>
      <c r="HM311" s="16"/>
      <c r="HN311" s="16"/>
      <c r="HO311" s="16"/>
      <c r="HP311" s="16"/>
      <c r="HQ311" s="16"/>
      <c r="HR311" s="16"/>
      <c r="HS311" s="16"/>
      <c r="HT311" s="16"/>
      <c r="HU311" s="16"/>
      <c r="HV311" s="16"/>
      <c r="HW311" s="16"/>
      <c r="HX311" s="16"/>
      <c r="HY311" s="16"/>
      <c r="HZ311" s="16"/>
      <c r="IA311" s="16"/>
      <c r="IB311" s="16"/>
      <c r="IC311" s="16"/>
      <c r="ID311" s="16"/>
      <c r="IE311" s="16"/>
      <c r="IF311" s="16"/>
      <c r="IG311" s="16"/>
      <c r="IH311" s="16"/>
      <c r="II311" s="16"/>
      <c r="IJ311" s="16"/>
      <c r="IK311" s="16"/>
      <c r="IL311" s="16"/>
      <c r="IM311" s="16"/>
      <c r="IN311" s="16"/>
      <c r="IO311" s="16"/>
      <c r="IP311" s="16"/>
      <c r="IQ311" s="16"/>
      <c r="IR311" s="16"/>
      <c r="IS311" s="16"/>
      <c r="IT311" s="16"/>
      <c r="IU311" s="16"/>
      <c r="IV311" s="16"/>
    </row>
    <row r="312" spans="1:256" s="31" customFormat="1" ht="14.25" customHeight="1">
      <c r="A312" s="243"/>
      <c r="B312" s="253"/>
      <c r="C312" s="252" t="s">
        <v>359</v>
      </c>
      <c r="D312" s="244">
        <f>D304+D310</f>
        <v>35000</v>
      </c>
      <c r="E312" s="245">
        <f>E304+E310</f>
        <v>35000</v>
      </c>
      <c r="F312" s="246">
        <f>F304+F310</f>
        <v>1756</v>
      </c>
      <c r="G312" s="258">
        <f>F312/E312*100</f>
        <v>5.017142857142857</v>
      </c>
      <c r="O312" s="8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16"/>
      <c r="CU312" s="16"/>
      <c r="CV312" s="16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16"/>
      <c r="DL312" s="16"/>
      <c r="DM312" s="16"/>
      <c r="DN312" s="16"/>
      <c r="DO312" s="16"/>
      <c r="DP312" s="16"/>
      <c r="DQ312" s="16"/>
      <c r="DR312" s="16"/>
      <c r="DS312" s="16"/>
      <c r="DT312" s="16"/>
      <c r="DU312" s="16"/>
      <c r="DV312" s="16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  <c r="EO312" s="16"/>
      <c r="EP312" s="16"/>
      <c r="EQ312" s="16"/>
      <c r="ER312" s="16"/>
      <c r="ES312" s="16"/>
      <c r="ET312" s="16"/>
      <c r="EU312" s="16"/>
      <c r="EV312" s="16"/>
      <c r="EW312" s="16"/>
      <c r="EX312" s="16"/>
      <c r="EY312" s="16"/>
      <c r="EZ312" s="16"/>
      <c r="FA312" s="16"/>
      <c r="FB312" s="16"/>
      <c r="FC312" s="16"/>
      <c r="FD312" s="16"/>
      <c r="FE312" s="16"/>
      <c r="FF312" s="16"/>
      <c r="FG312" s="16"/>
      <c r="FH312" s="16"/>
      <c r="FI312" s="16"/>
      <c r="FJ312" s="16"/>
      <c r="FK312" s="16"/>
      <c r="FL312" s="16"/>
      <c r="FM312" s="16"/>
      <c r="FN312" s="16"/>
      <c r="FO312" s="16"/>
      <c r="FP312" s="16"/>
      <c r="FQ312" s="16"/>
      <c r="FR312" s="16"/>
      <c r="FS312" s="16"/>
      <c r="FT312" s="16"/>
      <c r="FU312" s="16"/>
      <c r="FV312" s="16"/>
      <c r="FW312" s="16"/>
      <c r="FX312" s="16"/>
      <c r="FY312" s="16"/>
      <c r="FZ312" s="16"/>
      <c r="GA312" s="16"/>
      <c r="GB312" s="16"/>
      <c r="GC312" s="16"/>
      <c r="GD312" s="16"/>
      <c r="GE312" s="16"/>
      <c r="GF312" s="16"/>
      <c r="GG312" s="16"/>
      <c r="GH312" s="16"/>
      <c r="GI312" s="16"/>
      <c r="GJ312" s="16"/>
      <c r="GK312" s="16"/>
      <c r="GL312" s="16"/>
      <c r="GM312" s="16"/>
      <c r="GN312" s="16"/>
      <c r="GO312" s="16"/>
      <c r="GP312" s="16"/>
      <c r="GQ312" s="16"/>
      <c r="GR312" s="16"/>
      <c r="GS312" s="16"/>
      <c r="GT312" s="16"/>
      <c r="GU312" s="16"/>
      <c r="GV312" s="16"/>
      <c r="GW312" s="16"/>
      <c r="GX312" s="16"/>
      <c r="GY312" s="16"/>
      <c r="GZ312" s="16"/>
      <c r="HA312" s="16"/>
      <c r="HB312" s="16"/>
      <c r="HC312" s="16"/>
      <c r="HD312" s="16"/>
      <c r="HE312" s="16"/>
      <c r="HF312" s="16"/>
      <c r="HG312" s="16"/>
      <c r="HH312" s="16"/>
      <c r="HI312" s="16"/>
      <c r="HJ312" s="16"/>
      <c r="HK312" s="16"/>
      <c r="HL312" s="16"/>
      <c r="HM312" s="16"/>
      <c r="HN312" s="16"/>
      <c r="HO312" s="16"/>
      <c r="HP312" s="16"/>
      <c r="HQ312" s="16"/>
      <c r="HR312" s="16"/>
      <c r="HS312" s="16"/>
      <c r="HT312" s="16"/>
      <c r="HU312" s="16"/>
      <c r="HV312" s="16"/>
      <c r="HW312" s="16"/>
      <c r="HX312" s="16"/>
      <c r="HY312" s="16"/>
      <c r="HZ312" s="16"/>
      <c r="IA312" s="16"/>
      <c r="IB312" s="16"/>
      <c r="IC312" s="16"/>
      <c r="ID312" s="16"/>
      <c r="IE312" s="16"/>
      <c r="IF312" s="16"/>
      <c r="IG312" s="16"/>
      <c r="IH312" s="16"/>
      <c r="II312" s="16"/>
      <c r="IJ312" s="16"/>
      <c r="IK312" s="16"/>
      <c r="IL312" s="16"/>
      <c r="IM312" s="16"/>
      <c r="IN312" s="16"/>
      <c r="IO312" s="16"/>
      <c r="IP312" s="16"/>
      <c r="IQ312" s="16"/>
      <c r="IR312" s="16"/>
      <c r="IS312" s="16"/>
      <c r="IT312" s="16"/>
      <c r="IU312" s="16"/>
      <c r="IV312" s="16"/>
    </row>
    <row r="313" spans="1:7" s="232" customFormat="1" ht="14.25" customHeight="1">
      <c r="A313" s="212"/>
      <c r="B313" s="213"/>
      <c r="C313" s="355"/>
      <c r="D313" s="356"/>
      <c r="E313" s="357"/>
      <c r="F313" s="241"/>
      <c r="G313" s="310"/>
    </row>
    <row r="314" spans="1:6" s="232" customFormat="1" ht="14.25" customHeight="1">
      <c r="A314" s="503" t="s">
        <v>362</v>
      </c>
      <c r="B314" s="500"/>
      <c r="C314" s="500"/>
      <c r="D314" s="504"/>
      <c r="E314" s="504"/>
      <c r="F314" s="358"/>
    </row>
    <row r="315" spans="1:256" s="31" customFormat="1" ht="14.25" customHeight="1">
      <c r="A315" s="314"/>
      <c r="B315" s="77"/>
      <c r="C315" s="77"/>
      <c r="D315" s="345"/>
      <c r="E315" s="345"/>
      <c r="F315" s="358"/>
      <c r="G315" s="232"/>
      <c r="O315" s="8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16"/>
      <c r="BQ315" s="16"/>
      <c r="BR315" s="16"/>
      <c r="BS315" s="16"/>
      <c r="BT315" s="16"/>
      <c r="BU315" s="16"/>
      <c r="BV315" s="16"/>
      <c r="BW315" s="16"/>
      <c r="BX315" s="16"/>
      <c r="BY315" s="16"/>
      <c r="BZ315" s="16"/>
      <c r="CA315" s="16"/>
      <c r="CB315" s="16"/>
      <c r="CC315" s="16"/>
      <c r="CD315" s="16"/>
      <c r="CE315" s="16"/>
      <c r="CF315" s="16"/>
      <c r="CG315" s="16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16"/>
      <c r="CU315" s="16"/>
      <c r="CV315" s="16"/>
      <c r="CW315" s="16"/>
      <c r="CX315" s="16"/>
      <c r="CY315" s="16"/>
      <c r="CZ315" s="16"/>
      <c r="DA315" s="16"/>
      <c r="DB315" s="16"/>
      <c r="DC315" s="16"/>
      <c r="DD315" s="16"/>
      <c r="DE315" s="16"/>
      <c r="DF315" s="16"/>
      <c r="DG315" s="16"/>
      <c r="DH315" s="16"/>
      <c r="DI315" s="16"/>
      <c r="DJ315" s="16"/>
      <c r="DK315" s="16"/>
      <c r="DL315" s="16"/>
      <c r="DM315" s="16"/>
      <c r="DN315" s="16"/>
      <c r="DO315" s="16"/>
      <c r="DP315" s="16"/>
      <c r="DQ315" s="16"/>
      <c r="DR315" s="16"/>
      <c r="DS315" s="16"/>
      <c r="DT315" s="16"/>
      <c r="DU315" s="16"/>
      <c r="DV315" s="16"/>
      <c r="DW315" s="16"/>
      <c r="DX315" s="16"/>
      <c r="DY315" s="16"/>
      <c r="DZ315" s="16"/>
      <c r="EA315" s="16"/>
      <c r="EB315" s="16"/>
      <c r="EC315" s="16"/>
      <c r="ED315" s="16"/>
      <c r="EE315" s="16"/>
      <c r="EF315" s="16"/>
      <c r="EG315" s="16"/>
      <c r="EH315" s="16"/>
      <c r="EI315" s="16"/>
      <c r="EJ315" s="16"/>
      <c r="EK315" s="16"/>
      <c r="EL315" s="16"/>
      <c r="EM315" s="16"/>
      <c r="EN315" s="16"/>
      <c r="EO315" s="16"/>
      <c r="EP315" s="16"/>
      <c r="EQ315" s="16"/>
      <c r="ER315" s="16"/>
      <c r="ES315" s="16"/>
      <c r="ET315" s="16"/>
      <c r="EU315" s="16"/>
      <c r="EV315" s="16"/>
      <c r="EW315" s="16"/>
      <c r="EX315" s="16"/>
      <c r="EY315" s="16"/>
      <c r="EZ315" s="16"/>
      <c r="FA315" s="16"/>
      <c r="FB315" s="16"/>
      <c r="FC315" s="16"/>
      <c r="FD315" s="16"/>
      <c r="FE315" s="16"/>
      <c r="FF315" s="16"/>
      <c r="FG315" s="16"/>
      <c r="FH315" s="16"/>
      <c r="FI315" s="16"/>
      <c r="FJ315" s="16"/>
      <c r="FK315" s="16"/>
      <c r="FL315" s="16"/>
      <c r="FM315" s="16"/>
      <c r="FN315" s="16"/>
      <c r="FO315" s="16"/>
      <c r="FP315" s="16"/>
      <c r="FQ315" s="16"/>
      <c r="FR315" s="16"/>
      <c r="FS315" s="16"/>
      <c r="FT315" s="16"/>
      <c r="FU315" s="16"/>
      <c r="FV315" s="16"/>
      <c r="FW315" s="16"/>
      <c r="FX315" s="16"/>
      <c r="FY315" s="16"/>
      <c r="FZ315" s="16"/>
      <c r="GA315" s="16"/>
      <c r="GB315" s="16"/>
      <c r="GC315" s="16"/>
      <c r="GD315" s="16"/>
      <c r="GE315" s="16"/>
      <c r="GF315" s="16"/>
      <c r="GG315" s="16"/>
      <c r="GH315" s="16"/>
      <c r="GI315" s="16"/>
      <c r="GJ315" s="16"/>
      <c r="GK315" s="16"/>
      <c r="GL315" s="16"/>
      <c r="GM315" s="16"/>
      <c r="GN315" s="16"/>
      <c r="GO315" s="16"/>
      <c r="GP315" s="16"/>
      <c r="GQ315" s="16"/>
      <c r="GR315" s="16"/>
      <c r="GS315" s="16"/>
      <c r="GT315" s="16"/>
      <c r="GU315" s="16"/>
      <c r="GV315" s="16"/>
      <c r="GW315" s="16"/>
      <c r="GX315" s="16"/>
      <c r="GY315" s="16"/>
      <c r="GZ315" s="16"/>
      <c r="HA315" s="16"/>
      <c r="HB315" s="16"/>
      <c r="HC315" s="16"/>
      <c r="HD315" s="16"/>
      <c r="HE315" s="16"/>
      <c r="HF315" s="16"/>
      <c r="HG315" s="16"/>
      <c r="HH315" s="16"/>
      <c r="HI315" s="16"/>
      <c r="HJ315" s="16"/>
      <c r="HK315" s="16"/>
      <c r="HL315" s="16"/>
      <c r="HM315" s="16"/>
      <c r="HN315" s="16"/>
      <c r="HO315" s="16"/>
      <c r="HP315" s="16"/>
      <c r="HQ315" s="16"/>
      <c r="HR315" s="16"/>
      <c r="HS315" s="16"/>
      <c r="HT315" s="16"/>
      <c r="HU315" s="16"/>
      <c r="HV315" s="16"/>
      <c r="HW315" s="16"/>
      <c r="HX315" s="16"/>
      <c r="HY315" s="16"/>
      <c r="HZ315" s="16"/>
      <c r="IA315" s="16"/>
      <c r="IB315" s="16"/>
      <c r="IC315" s="16"/>
      <c r="ID315" s="16"/>
      <c r="IE315" s="16"/>
      <c r="IF315" s="16"/>
      <c r="IG315" s="16"/>
      <c r="IH315" s="16"/>
      <c r="II315" s="16"/>
      <c r="IJ315" s="16"/>
      <c r="IK315" s="16"/>
      <c r="IL315" s="16"/>
      <c r="IM315" s="16"/>
      <c r="IN315" s="16"/>
      <c r="IO315" s="16"/>
      <c r="IP315" s="16"/>
      <c r="IQ315" s="16"/>
      <c r="IR315" s="16"/>
      <c r="IS315" s="16"/>
      <c r="IT315" s="16"/>
      <c r="IU315" s="16"/>
      <c r="IV315" s="16"/>
    </row>
    <row r="316" spans="1:15" ht="25.5">
      <c r="A316" s="7" t="s">
        <v>11</v>
      </c>
      <c r="B316" s="7" t="s">
        <v>12</v>
      </c>
      <c r="C316" s="5" t="s">
        <v>13</v>
      </c>
      <c r="D316" s="54" t="s">
        <v>126</v>
      </c>
      <c r="E316" s="61" t="s">
        <v>127</v>
      </c>
      <c r="F316" s="5" t="s">
        <v>2</v>
      </c>
      <c r="G316" s="53" t="s">
        <v>128</v>
      </c>
      <c r="H316" s="31"/>
      <c r="I316" s="31"/>
      <c r="J316" s="31"/>
      <c r="K316" s="31"/>
      <c r="L316" s="31"/>
      <c r="M316" s="31"/>
      <c r="N316" s="31"/>
      <c r="O316" s="86"/>
    </row>
    <row r="317" spans="1:15" ht="12.75">
      <c r="A317" s="149" t="s">
        <v>61</v>
      </c>
      <c r="B317" s="150">
        <v>3312</v>
      </c>
      <c r="C317" s="153" t="s">
        <v>295</v>
      </c>
      <c r="D317" s="196">
        <v>1050</v>
      </c>
      <c r="E317" s="191">
        <v>1050</v>
      </c>
      <c r="F317" s="364">
        <v>0</v>
      </c>
      <c r="G317" s="189">
        <f aca="true" t="shared" si="9" ref="G317:G322">F317/E317*100</f>
        <v>0</v>
      </c>
      <c r="H317" s="31"/>
      <c r="I317" s="31"/>
      <c r="J317" s="31"/>
      <c r="K317" s="31"/>
      <c r="L317" s="31"/>
      <c r="M317" s="31"/>
      <c r="N317" s="31"/>
      <c r="O317" s="86"/>
    </row>
    <row r="318" spans="1:15" ht="12.75">
      <c r="A318" s="149" t="s">
        <v>61</v>
      </c>
      <c r="B318" s="150">
        <v>3319</v>
      </c>
      <c r="C318" s="153" t="s">
        <v>296</v>
      </c>
      <c r="D318" s="196">
        <v>290</v>
      </c>
      <c r="E318" s="438">
        <v>321</v>
      </c>
      <c r="F318" s="364">
        <v>0</v>
      </c>
      <c r="G318" s="189">
        <f t="shared" si="9"/>
        <v>0</v>
      </c>
      <c r="H318" s="31"/>
      <c r="I318" s="31"/>
      <c r="J318" s="31"/>
      <c r="K318" s="31"/>
      <c r="L318" s="31"/>
      <c r="M318" s="31"/>
      <c r="N318" s="31"/>
      <c r="O318" s="86"/>
    </row>
    <row r="319" spans="1:15" ht="12.75">
      <c r="A319" s="149" t="s">
        <v>61</v>
      </c>
      <c r="B319" s="150">
        <v>3313</v>
      </c>
      <c r="C319" s="153" t="s">
        <v>298</v>
      </c>
      <c r="D319" s="196">
        <v>250</v>
      </c>
      <c r="E319" s="191">
        <v>250</v>
      </c>
      <c r="F319" s="364">
        <v>0</v>
      </c>
      <c r="G319" s="189">
        <f t="shared" si="9"/>
        <v>0</v>
      </c>
      <c r="H319" s="31"/>
      <c r="I319" s="31"/>
      <c r="J319" s="31"/>
      <c r="K319" s="31"/>
      <c r="L319" s="31"/>
      <c r="M319" s="31"/>
      <c r="N319" s="31"/>
      <c r="O319" s="86"/>
    </row>
    <row r="320" spans="1:15" ht="18.75" customHeight="1">
      <c r="A320" s="169" t="s">
        <v>61</v>
      </c>
      <c r="B320" s="164">
        <v>3419</v>
      </c>
      <c r="C320" s="153" t="s">
        <v>299</v>
      </c>
      <c r="D320" s="196">
        <v>1900</v>
      </c>
      <c r="E320" s="438">
        <v>1960</v>
      </c>
      <c r="F320" s="438">
        <v>60</v>
      </c>
      <c r="G320" s="197">
        <f t="shared" si="9"/>
        <v>3.061224489795918</v>
      </c>
      <c r="H320" s="31"/>
      <c r="I320" s="31"/>
      <c r="J320" s="31"/>
      <c r="K320" s="31"/>
      <c r="L320" s="31"/>
      <c r="M320" s="31"/>
      <c r="N320" s="31"/>
      <c r="O320" s="86"/>
    </row>
    <row r="321" spans="1:15" ht="25.5">
      <c r="A321" s="169" t="s">
        <v>61</v>
      </c>
      <c r="B321" s="164">
        <v>3399</v>
      </c>
      <c r="C321" s="153" t="s">
        <v>328</v>
      </c>
      <c r="D321" s="350">
        <v>100</v>
      </c>
      <c r="E321" s="351">
        <v>100</v>
      </c>
      <c r="F321" s="441">
        <v>0</v>
      </c>
      <c r="G321" s="205">
        <f t="shared" si="9"/>
        <v>0</v>
      </c>
      <c r="H321" s="31"/>
      <c r="I321" s="31"/>
      <c r="J321" s="31"/>
      <c r="K321" s="31"/>
      <c r="L321" s="31"/>
      <c r="M321" s="31"/>
      <c r="N321" s="31"/>
      <c r="O321" s="86"/>
    </row>
    <row r="322" spans="1:15" ht="12.75">
      <c r="A322" s="149" t="s">
        <v>61</v>
      </c>
      <c r="B322" s="150">
        <v>6409</v>
      </c>
      <c r="C322" s="153" t="s">
        <v>327</v>
      </c>
      <c r="D322" s="196">
        <v>410</v>
      </c>
      <c r="E322" s="438">
        <v>350</v>
      </c>
      <c r="F322" s="364">
        <v>0</v>
      </c>
      <c r="G322" s="205">
        <f t="shared" si="9"/>
        <v>0</v>
      </c>
      <c r="H322" s="31"/>
      <c r="I322" s="31"/>
      <c r="J322" s="31"/>
      <c r="K322" s="31"/>
      <c r="L322" s="31"/>
      <c r="M322" s="31"/>
      <c r="N322" s="31"/>
      <c r="O322" s="86"/>
    </row>
    <row r="323" spans="1:256" s="31" customFormat="1" ht="12.75" customHeight="1" hidden="1">
      <c r="A323" s="524" t="s">
        <v>284</v>
      </c>
      <c r="B323" s="524"/>
      <c r="C323" s="524"/>
      <c r="D323" s="524"/>
      <c r="E323" s="86"/>
      <c r="F323" s="175"/>
      <c r="O323" s="8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16"/>
      <c r="CU323" s="16"/>
      <c r="CV323" s="16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16"/>
      <c r="DL323" s="16"/>
      <c r="DM323" s="16"/>
      <c r="DN323" s="16"/>
      <c r="DO323" s="16"/>
      <c r="DP323" s="16"/>
      <c r="DQ323" s="16"/>
      <c r="DR323" s="16"/>
      <c r="DS323" s="16"/>
      <c r="DT323" s="16"/>
      <c r="DU323" s="16"/>
      <c r="DV323" s="16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  <c r="EO323" s="16"/>
      <c r="EP323" s="16"/>
      <c r="EQ323" s="16"/>
      <c r="ER323" s="16"/>
      <c r="ES323" s="16"/>
      <c r="ET323" s="16"/>
      <c r="EU323" s="16"/>
      <c r="EV323" s="16"/>
      <c r="EW323" s="16"/>
      <c r="EX323" s="16"/>
      <c r="EY323" s="16"/>
      <c r="EZ323" s="16"/>
      <c r="FA323" s="16"/>
      <c r="FB323" s="16"/>
      <c r="FC323" s="16"/>
      <c r="FD323" s="16"/>
      <c r="FE323" s="16"/>
      <c r="FF323" s="16"/>
      <c r="FG323" s="16"/>
      <c r="FH323" s="16"/>
      <c r="FI323" s="16"/>
      <c r="FJ323" s="16"/>
      <c r="FK323" s="16"/>
      <c r="FL323" s="16"/>
      <c r="FM323" s="16"/>
      <c r="FN323" s="16"/>
      <c r="FO323" s="16"/>
      <c r="FP323" s="16"/>
      <c r="FQ323" s="16"/>
      <c r="FR323" s="16"/>
      <c r="FS323" s="16"/>
      <c r="FT323" s="16"/>
      <c r="FU323" s="16"/>
      <c r="FV323" s="16"/>
      <c r="FW323" s="16"/>
      <c r="FX323" s="16"/>
      <c r="FY323" s="16"/>
      <c r="FZ323" s="16"/>
      <c r="GA323" s="16"/>
      <c r="GB323" s="16"/>
      <c r="GC323" s="16"/>
      <c r="GD323" s="16"/>
      <c r="GE323" s="16"/>
      <c r="GF323" s="16"/>
      <c r="GG323" s="16"/>
      <c r="GH323" s="16"/>
      <c r="GI323" s="16"/>
      <c r="GJ323" s="16"/>
      <c r="GK323" s="16"/>
      <c r="GL323" s="16"/>
      <c r="GM323" s="16"/>
      <c r="GN323" s="16"/>
      <c r="GO323" s="16"/>
      <c r="GP323" s="16"/>
      <c r="GQ323" s="16"/>
      <c r="GR323" s="16"/>
      <c r="GS323" s="16"/>
      <c r="GT323" s="16"/>
      <c r="GU323" s="16"/>
      <c r="GV323" s="16"/>
      <c r="GW323" s="16"/>
      <c r="GX323" s="16"/>
      <c r="GY323" s="16"/>
      <c r="GZ323" s="16"/>
      <c r="HA323" s="16"/>
      <c r="HB323" s="16"/>
      <c r="HC323" s="16"/>
      <c r="HD323" s="16"/>
      <c r="HE323" s="16"/>
      <c r="HF323" s="16"/>
      <c r="HG323" s="16"/>
      <c r="HH323" s="16"/>
      <c r="HI323" s="16"/>
      <c r="HJ323" s="16"/>
      <c r="HK323" s="16"/>
      <c r="HL323" s="16"/>
      <c r="HM323" s="16"/>
      <c r="HN323" s="16"/>
      <c r="HO323" s="16"/>
      <c r="HP323" s="16"/>
      <c r="HQ323" s="16"/>
      <c r="HR323" s="16"/>
      <c r="HS323" s="16"/>
      <c r="HT323" s="16"/>
      <c r="HU323" s="16"/>
      <c r="HV323" s="16"/>
      <c r="HW323" s="16"/>
      <c r="HX323" s="16"/>
      <c r="HY323" s="16"/>
      <c r="HZ323" s="16"/>
      <c r="IA323" s="16"/>
      <c r="IB323" s="16"/>
      <c r="IC323" s="16"/>
      <c r="ID323" s="16"/>
      <c r="IE323" s="16"/>
      <c r="IF323" s="16"/>
      <c r="IG323" s="16"/>
      <c r="IH323" s="16"/>
      <c r="II323" s="16"/>
      <c r="IJ323" s="16"/>
      <c r="IK323" s="16"/>
      <c r="IL323" s="16"/>
      <c r="IM323" s="16"/>
      <c r="IN323" s="16"/>
      <c r="IO323" s="16"/>
      <c r="IP323" s="16"/>
      <c r="IQ323" s="16"/>
      <c r="IR323" s="16"/>
      <c r="IS323" s="16"/>
      <c r="IT323" s="16"/>
      <c r="IU323" s="16"/>
      <c r="IV323" s="16"/>
    </row>
    <row r="324" spans="1:256" s="31" customFormat="1" ht="12.75" customHeight="1" hidden="1">
      <c r="A324" s="502" t="s">
        <v>297</v>
      </c>
      <c r="B324" s="502"/>
      <c r="C324" s="502"/>
      <c r="D324" s="502"/>
      <c r="E324" s="86"/>
      <c r="F324" s="175"/>
      <c r="O324" s="8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  <c r="EO324" s="16"/>
      <c r="EP324" s="16"/>
      <c r="EQ324" s="16"/>
      <c r="ER324" s="16"/>
      <c r="ES324" s="16"/>
      <c r="ET324" s="16"/>
      <c r="EU324" s="16"/>
      <c r="EV324" s="16"/>
      <c r="EW324" s="16"/>
      <c r="EX324" s="16"/>
      <c r="EY324" s="16"/>
      <c r="EZ324" s="16"/>
      <c r="FA324" s="16"/>
      <c r="FB324" s="16"/>
      <c r="FC324" s="16"/>
      <c r="FD324" s="16"/>
      <c r="FE324" s="16"/>
      <c r="FF324" s="16"/>
      <c r="FG324" s="16"/>
      <c r="FH324" s="16"/>
      <c r="FI324" s="16"/>
      <c r="FJ324" s="16"/>
      <c r="FK324" s="16"/>
      <c r="FL324" s="16"/>
      <c r="FM324" s="16"/>
      <c r="FN324" s="16"/>
      <c r="FO324" s="16"/>
      <c r="FP324" s="16"/>
      <c r="FQ324" s="16"/>
      <c r="FR324" s="16"/>
      <c r="FS324" s="16"/>
      <c r="FT324" s="16"/>
      <c r="FU324" s="16"/>
      <c r="FV324" s="16"/>
      <c r="FW324" s="16"/>
      <c r="FX324" s="16"/>
      <c r="FY324" s="16"/>
      <c r="FZ324" s="16"/>
      <c r="GA324" s="16"/>
      <c r="GB324" s="16"/>
      <c r="GC324" s="16"/>
      <c r="GD324" s="16"/>
      <c r="GE324" s="16"/>
      <c r="GF324" s="16"/>
      <c r="GG324" s="16"/>
      <c r="GH324" s="16"/>
      <c r="GI324" s="16"/>
      <c r="GJ324" s="16"/>
      <c r="GK324" s="16"/>
      <c r="GL324" s="16"/>
      <c r="GM324" s="16"/>
      <c r="GN324" s="16"/>
      <c r="GO324" s="16"/>
      <c r="GP324" s="16"/>
      <c r="GQ324" s="16"/>
      <c r="GR324" s="16"/>
      <c r="GS324" s="16"/>
      <c r="GT324" s="16"/>
      <c r="GU324" s="16"/>
      <c r="GV324" s="16"/>
      <c r="GW324" s="16"/>
      <c r="GX324" s="16"/>
      <c r="GY324" s="16"/>
      <c r="GZ324" s="16"/>
      <c r="HA324" s="16"/>
      <c r="HB324" s="16"/>
      <c r="HC324" s="16"/>
      <c r="HD324" s="16"/>
      <c r="HE324" s="16"/>
      <c r="HF324" s="16"/>
      <c r="HG324" s="16"/>
      <c r="HH324" s="16"/>
      <c r="HI324" s="16"/>
      <c r="HJ324" s="16"/>
      <c r="HK324" s="16"/>
      <c r="HL324" s="16"/>
      <c r="HM324" s="16"/>
      <c r="HN324" s="16"/>
      <c r="HO324" s="16"/>
      <c r="HP324" s="16"/>
      <c r="HQ324" s="16"/>
      <c r="HR324" s="16"/>
      <c r="HS324" s="16"/>
      <c r="HT324" s="16"/>
      <c r="HU324" s="16"/>
      <c r="HV324" s="16"/>
      <c r="HW324" s="16"/>
      <c r="HX324" s="16"/>
      <c r="HY324" s="16"/>
      <c r="HZ324" s="16"/>
      <c r="IA324" s="16"/>
      <c r="IB324" s="16"/>
      <c r="IC324" s="16"/>
      <c r="ID324" s="16"/>
      <c r="IE324" s="16"/>
      <c r="IF324" s="16"/>
      <c r="IG324" s="16"/>
      <c r="IH324" s="16"/>
      <c r="II324" s="16"/>
      <c r="IJ324" s="16"/>
      <c r="IK324" s="16"/>
      <c r="IL324" s="16"/>
      <c r="IM324" s="16"/>
      <c r="IN324" s="16"/>
      <c r="IO324" s="16"/>
      <c r="IP324" s="16"/>
      <c r="IQ324" s="16"/>
      <c r="IR324" s="16"/>
      <c r="IS324" s="16"/>
      <c r="IT324" s="16"/>
      <c r="IU324" s="16"/>
      <c r="IV324" s="16"/>
    </row>
    <row r="325" spans="1:256" s="31" customFormat="1" ht="12.75" customHeight="1" hidden="1">
      <c r="A325" s="502" t="s">
        <v>285</v>
      </c>
      <c r="B325" s="502"/>
      <c r="C325" s="502"/>
      <c r="D325" s="502"/>
      <c r="E325" s="86"/>
      <c r="F325" s="175"/>
      <c r="O325" s="8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  <c r="EO325" s="16"/>
      <c r="EP325" s="16"/>
      <c r="EQ325" s="16"/>
      <c r="ER325" s="16"/>
      <c r="ES325" s="16"/>
      <c r="ET325" s="16"/>
      <c r="EU325" s="16"/>
      <c r="EV325" s="16"/>
      <c r="EW325" s="16"/>
      <c r="EX325" s="16"/>
      <c r="EY325" s="16"/>
      <c r="EZ325" s="16"/>
      <c r="FA325" s="16"/>
      <c r="FB325" s="16"/>
      <c r="FC325" s="16"/>
      <c r="FD325" s="16"/>
      <c r="FE325" s="16"/>
      <c r="FF325" s="16"/>
      <c r="FG325" s="16"/>
      <c r="FH325" s="16"/>
      <c r="FI325" s="16"/>
      <c r="FJ325" s="16"/>
      <c r="FK325" s="16"/>
      <c r="FL325" s="16"/>
      <c r="FM325" s="16"/>
      <c r="FN325" s="16"/>
      <c r="FO325" s="16"/>
      <c r="FP325" s="16"/>
      <c r="FQ325" s="16"/>
      <c r="FR325" s="16"/>
      <c r="FS325" s="16"/>
      <c r="FT325" s="16"/>
      <c r="FU325" s="16"/>
      <c r="FV325" s="16"/>
      <c r="FW325" s="16"/>
      <c r="FX325" s="16"/>
      <c r="FY325" s="16"/>
      <c r="FZ325" s="16"/>
      <c r="GA325" s="16"/>
      <c r="GB325" s="16"/>
      <c r="GC325" s="16"/>
      <c r="GD325" s="16"/>
      <c r="GE325" s="16"/>
      <c r="GF325" s="16"/>
      <c r="GG325" s="16"/>
      <c r="GH325" s="16"/>
      <c r="GI325" s="16"/>
      <c r="GJ325" s="16"/>
      <c r="GK325" s="16"/>
      <c r="GL325" s="16"/>
      <c r="GM325" s="16"/>
      <c r="GN325" s="16"/>
      <c r="GO325" s="16"/>
      <c r="GP325" s="16"/>
      <c r="GQ325" s="16"/>
      <c r="GR325" s="16"/>
      <c r="GS325" s="16"/>
      <c r="GT325" s="16"/>
      <c r="GU325" s="16"/>
      <c r="GV325" s="16"/>
      <c r="GW325" s="16"/>
      <c r="GX325" s="16"/>
      <c r="GY325" s="16"/>
      <c r="GZ325" s="16"/>
      <c r="HA325" s="16"/>
      <c r="HB325" s="16"/>
      <c r="HC325" s="16"/>
      <c r="HD325" s="16"/>
      <c r="HE325" s="16"/>
      <c r="HF325" s="16"/>
      <c r="HG325" s="16"/>
      <c r="HH325" s="16"/>
      <c r="HI325" s="16"/>
      <c r="HJ325" s="16"/>
      <c r="HK325" s="16"/>
      <c r="HL325" s="16"/>
      <c r="HM325" s="16"/>
      <c r="HN325" s="16"/>
      <c r="HO325" s="16"/>
      <c r="HP325" s="16"/>
      <c r="HQ325" s="16"/>
      <c r="HR325" s="16"/>
      <c r="HS325" s="16"/>
      <c r="HT325" s="16"/>
      <c r="HU325" s="16"/>
      <c r="HV325" s="16"/>
      <c r="HW325" s="16"/>
      <c r="HX325" s="16"/>
      <c r="HY325" s="16"/>
      <c r="HZ325" s="16"/>
      <c r="IA325" s="16"/>
      <c r="IB325" s="16"/>
      <c r="IC325" s="16"/>
      <c r="ID325" s="16"/>
      <c r="IE325" s="16"/>
      <c r="IF325" s="16"/>
      <c r="IG325" s="16"/>
      <c r="IH325" s="16"/>
      <c r="II325" s="16"/>
      <c r="IJ325" s="16"/>
      <c r="IK325" s="16"/>
      <c r="IL325" s="16"/>
      <c r="IM325" s="16"/>
      <c r="IN325" s="16"/>
      <c r="IO325" s="16"/>
      <c r="IP325" s="16"/>
      <c r="IQ325" s="16"/>
      <c r="IR325" s="16"/>
      <c r="IS325" s="16"/>
      <c r="IT325" s="16"/>
      <c r="IU325" s="16"/>
      <c r="IV325" s="16"/>
    </row>
    <row r="326" spans="1:7" ht="12.75">
      <c r="A326" s="234"/>
      <c r="B326" s="251"/>
      <c r="C326" s="250" t="s">
        <v>317</v>
      </c>
      <c r="D326" s="236">
        <f>SUM(D317:D325)</f>
        <v>4000</v>
      </c>
      <c r="E326" s="236">
        <f>SUM(E317:E325)</f>
        <v>4031</v>
      </c>
      <c r="F326" s="437">
        <f>SUM(F317:F325)</f>
        <v>60</v>
      </c>
      <c r="G326" s="222">
        <f>F326/E326*100</f>
        <v>1.4884644008930785</v>
      </c>
    </row>
    <row r="327" spans="1:7" ht="12.75">
      <c r="A327" s="212"/>
      <c r="B327" s="213"/>
      <c r="C327" s="238"/>
      <c r="D327" s="240"/>
      <c r="E327" s="240"/>
      <c r="F327" s="240"/>
      <c r="G327" s="262"/>
    </row>
    <row r="328" spans="1:7" ht="25.5">
      <c r="A328" s="7" t="s">
        <v>11</v>
      </c>
      <c r="B328" s="7" t="s">
        <v>12</v>
      </c>
      <c r="C328" s="5" t="s">
        <v>13</v>
      </c>
      <c r="D328" s="54" t="s">
        <v>126</v>
      </c>
      <c r="E328" s="61" t="s">
        <v>127</v>
      </c>
      <c r="F328" s="5" t="s">
        <v>2</v>
      </c>
      <c r="G328" s="53" t="s">
        <v>128</v>
      </c>
    </row>
    <row r="329" spans="1:7" ht="12.75">
      <c r="A329" s="149" t="s">
        <v>61</v>
      </c>
      <c r="B329" s="150">
        <v>6221</v>
      </c>
      <c r="C329" s="153" t="s">
        <v>553</v>
      </c>
      <c r="D329" s="196">
        <v>0</v>
      </c>
      <c r="E329" s="438">
        <v>200</v>
      </c>
      <c r="F329" s="364">
        <v>200</v>
      </c>
      <c r="G329" s="205">
        <f>F329/E329*100</f>
        <v>100</v>
      </c>
    </row>
    <row r="330" spans="1:7" ht="12.75">
      <c r="A330" s="17"/>
      <c r="B330" s="71"/>
      <c r="C330" s="238"/>
      <c r="D330" s="240"/>
      <c r="E330" s="240"/>
      <c r="F330" s="240"/>
      <c r="G330" s="262"/>
    </row>
    <row r="331" spans="1:7" ht="12.75">
      <c r="A331" s="500" t="s">
        <v>88</v>
      </c>
      <c r="B331" s="500"/>
      <c r="C331" s="500"/>
      <c r="G331" s="16"/>
    </row>
    <row r="332" spans="1:7" ht="13.5" customHeight="1">
      <c r="A332" s="16"/>
      <c r="B332" s="16"/>
      <c r="C332" s="16"/>
      <c r="G332" s="16"/>
    </row>
    <row r="333" spans="1:7" ht="25.5">
      <c r="A333" s="7" t="s">
        <v>11</v>
      </c>
      <c r="B333" s="7" t="s">
        <v>12</v>
      </c>
      <c r="C333" s="5" t="s">
        <v>13</v>
      </c>
      <c r="D333" s="54" t="s">
        <v>126</v>
      </c>
      <c r="E333" s="61" t="s">
        <v>127</v>
      </c>
      <c r="F333" s="5" t="s">
        <v>2</v>
      </c>
      <c r="G333" s="53" t="s">
        <v>128</v>
      </c>
    </row>
    <row r="334" spans="1:7" ht="12.75">
      <c r="A334" s="149" t="s">
        <v>87</v>
      </c>
      <c r="B334" s="150">
        <v>6330</v>
      </c>
      <c r="C334" s="153" t="s">
        <v>88</v>
      </c>
      <c r="D334" s="196">
        <v>190</v>
      </c>
      <c r="E334" s="191">
        <v>190</v>
      </c>
      <c r="F334" s="364">
        <v>47</v>
      </c>
      <c r="G334" s="189">
        <f>F334/E334*100</f>
        <v>24.736842105263158</v>
      </c>
    </row>
    <row r="335" spans="1:256" s="135" customFormat="1" ht="12.75">
      <c r="A335" s="17"/>
      <c r="B335" s="71"/>
      <c r="C335" s="72"/>
      <c r="D335" s="73"/>
      <c r="E335" s="74"/>
      <c r="F335" s="56"/>
      <c r="G335" s="316"/>
      <c r="H335" s="141"/>
      <c r="I335" s="31"/>
      <c r="J335" s="31"/>
      <c r="K335" s="31"/>
      <c r="L335" s="31"/>
      <c r="M335" s="31"/>
      <c r="N335" s="31"/>
      <c r="O335" s="86"/>
      <c r="P335" s="8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  <c r="EO335" s="16"/>
      <c r="EP335" s="16"/>
      <c r="EQ335" s="16"/>
      <c r="ER335" s="16"/>
      <c r="ES335" s="16"/>
      <c r="ET335" s="16"/>
      <c r="EU335" s="16"/>
      <c r="EV335" s="16"/>
      <c r="EW335" s="16"/>
      <c r="EX335" s="16"/>
      <c r="EY335" s="16"/>
      <c r="EZ335" s="16"/>
      <c r="FA335" s="16"/>
      <c r="FB335" s="16"/>
      <c r="FC335" s="16"/>
      <c r="FD335" s="16"/>
      <c r="FE335" s="16"/>
      <c r="FF335" s="16"/>
      <c r="FG335" s="16"/>
      <c r="FH335" s="16"/>
      <c r="FI335" s="16"/>
      <c r="FJ335" s="16"/>
      <c r="FK335" s="16"/>
      <c r="FL335" s="16"/>
      <c r="FM335" s="16"/>
      <c r="FN335" s="16"/>
      <c r="FO335" s="16"/>
      <c r="FP335" s="16"/>
      <c r="FQ335" s="16"/>
      <c r="FR335" s="16"/>
      <c r="FS335" s="16"/>
      <c r="FT335" s="16"/>
      <c r="FU335" s="16"/>
      <c r="FV335" s="16"/>
      <c r="FW335" s="16"/>
      <c r="FX335" s="16"/>
      <c r="FY335" s="16"/>
      <c r="FZ335" s="16"/>
      <c r="GA335" s="16"/>
      <c r="GB335" s="16"/>
      <c r="GC335" s="16"/>
      <c r="GD335" s="16"/>
      <c r="GE335" s="16"/>
      <c r="GF335" s="16"/>
      <c r="GG335" s="16"/>
      <c r="GH335" s="16"/>
      <c r="GI335" s="16"/>
      <c r="GJ335" s="16"/>
      <c r="GK335" s="16"/>
      <c r="GL335" s="16"/>
      <c r="GM335" s="16"/>
      <c r="GN335" s="16"/>
      <c r="GO335" s="16"/>
      <c r="GP335" s="16"/>
      <c r="GQ335" s="16"/>
      <c r="GR335" s="16"/>
      <c r="GS335" s="16"/>
      <c r="GT335" s="16"/>
      <c r="GU335" s="16"/>
      <c r="GV335" s="16"/>
      <c r="GW335" s="16"/>
      <c r="GX335" s="16"/>
      <c r="GY335" s="16"/>
      <c r="GZ335" s="16"/>
      <c r="HA335" s="16"/>
      <c r="HB335" s="16"/>
      <c r="HC335" s="16"/>
      <c r="HD335" s="16"/>
      <c r="HE335" s="16"/>
      <c r="HF335" s="16"/>
      <c r="HG335" s="16"/>
      <c r="HH335" s="16"/>
      <c r="HI335" s="16"/>
      <c r="HJ335" s="16"/>
      <c r="HK335" s="16"/>
      <c r="HL335" s="16"/>
      <c r="HM335" s="16"/>
      <c r="HN335" s="16"/>
      <c r="HO335" s="16"/>
      <c r="HP335" s="16"/>
      <c r="HQ335" s="16"/>
      <c r="HR335" s="16"/>
      <c r="HS335" s="16"/>
      <c r="HT335" s="16"/>
      <c r="HU335" s="16"/>
      <c r="HV335" s="16"/>
      <c r="HW335" s="16"/>
      <c r="HX335" s="16"/>
      <c r="HY335" s="16"/>
      <c r="HZ335" s="16"/>
      <c r="IA335" s="16"/>
      <c r="IB335" s="16"/>
      <c r="IC335" s="16"/>
      <c r="ID335" s="16"/>
      <c r="IE335" s="16"/>
      <c r="IF335" s="16"/>
      <c r="IG335" s="16"/>
      <c r="IH335" s="16"/>
      <c r="II335" s="16"/>
      <c r="IJ335" s="16"/>
      <c r="IK335" s="16"/>
      <c r="IL335" s="16"/>
      <c r="IM335" s="16"/>
      <c r="IN335" s="16"/>
      <c r="IO335" s="16"/>
      <c r="IP335" s="16"/>
      <c r="IQ335" s="16"/>
      <c r="IR335" s="16"/>
      <c r="IS335" s="16"/>
      <c r="IT335" s="16"/>
      <c r="IU335" s="16"/>
      <c r="IV335" s="16"/>
    </row>
    <row r="336" spans="1:7" ht="12.75">
      <c r="A336" s="243"/>
      <c r="B336" s="253"/>
      <c r="C336" s="252" t="s">
        <v>358</v>
      </c>
      <c r="D336" s="244">
        <f>D312+D326+D334+D329</f>
        <v>39190</v>
      </c>
      <c r="E336" s="245">
        <f>E312+E326+E334+E329</f>
        <v>39421</v>
      </c>
      <c r="F336" s="246">
        <f>F312+F326+F334+F329</f>
        <v>2063</v>
      </c>
      <c r="G336" s="258">
        <f>F336/E336*100</f>
        <v>5.2332513127520865</v>
      </c>
    </row>
    <row r="337" spans="1:256" s="31" customFormat="1" ht="12.75">
      <c r="A337" s="70"/>
      <c r="B337" s="15"/>
      <c r="C337"/>
      <c r="D337" s="86"/>
      <c r="E337" s="86"/>
      <c r="F337" s="86"/>
      <c r="G337"/>
      <c r="O337" s="8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16"/>
      <c r="BQ337" s="16"/>
      <c r="BR337" s="16"/>
      <c r="BS337" s="16"/>
      <c r="BT337" s="16"/>
      <c r="BU337" s="16"/>
      <c r="BV337" s="16"/>
      <c r="BW337" s="16"/>
      <c r="BX337" s="16"/>
      <c r="BY337" s="16"/>
      <c r="BZ337" s="16"/>
      <c r="CA337" s="16"/>
      <c r="CB337" s="16"/>
      <c r="CC337" s="16"/>
      <c r="CD337" s="16"/>
      <c r="CE337" s="16"/>
      <c r="CF337" s="16"/>
      <c r="CG337" s="16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16"/>
      <c r="CU337" s="16"/>
      <c r="CV337" s="16"/>
      <c r="CW337" s="16"/>
      <c r="CX337" s="16"/>
      <c r="CY337" s="16"/>
      <c r="CZ337" s="16"/>
      <c r="DA337" s="16"/>
      <c r="DB337" s="16"/>
      <c r="DC337" s="16"/>
      <c r="DD337" s="16"/>
      <c r="DE337" s="16"/>
      <c r="DF337" s="16"/>
      <c r="DG337" s="16"/>
      <c r="DH337" s="16"/>
      <c r="DI337" s="16"/>
      <c r="DJ337" s="16"/>
      <c r="DK337" s="16"/>
      <c r="DL337" s="16"/>
      <c r="DM337" s="16"/>
      <c r="DN337" s="16"/>
      <c r="DO337" s="16"/>
      <c r="DP337" s="16"/>
      <c r="DQ337" s="16"/>
      <c r="DR337" s="16"/>
      <c r="DS337" s="16"/>
      <c r="DT337" s="16"/>
      <c r="DU337" s="16"/>
      <c r="DV337" s="16"/>
      <c r="DW337" s="16"/>
      <c r="DX337" s="16"/>
      <c r="DY337" s="16"/>
      <c r="DZ337" s="16"/>
      <c r="EA337" s="16"/>
      <c r="EB337" s="16"/>
      <c r="EC337" s="16"/>
      <c r="ED337" s="16"/>
      <c r="EE337" s="16"/>
      <c r="EF337" s="16"/>
      <c r="EG337" s="16"/>
      <c r="EH337" s="16"/>
      <c r="EI337" s="16"/>
      <c r="EJ337" s="16"/>
      <c r="EK337" s="16"/>
      <c r="EL337" s="16"/>
      <c r="EM337" s="16"/>
      <c r="EN337" s="16"/>
      <c r="EO337" s="16"/>
      <c r="EP337" s="16"/>
      <c r="EQ337" s="16"/>
      <c r="ER337" s="16"/>
      <c r="ES337" s="16"/>
      <c r="ET337" s="16"/>
      <c r="EU337" s="16"/>
      <c r="EV337" s="16"/>
      <c r="EW337" s="16"/>
      <c r="EX337" s="16"/>
      <c r="EY337" s="16"/>
      <c r="EZ337" s="16"/>
      <c r="FA337" s="16"/>
      <c r="FB337" s="16"/>
      <c r="FC337" s="16"/>
      <c r="FD337" s="16"/>
      <c r="FE337" s="16"/>
      <c r="FF337" s="16"/>
      <c r="FG337" s="16"/>
      <c r="FH337" s="16"/>
      <c r="FI337" s="16"/>
      <c r="FJ337" s="16"/>
      <c r="FK337" s="16"/>
      <c r="FL337" s="16"/>
      <c r="FM337" s="16"/>
      <c r="FN337" s="16"/>
      <c r="FO337" s="16"/>
      <c r="FP337" s="16"/>
      <c r="FQ337" s="16"/>
      <c r="FR337" s="16"/>
      <c r="FS337" s="16"/>
      <c r="FT337" s="16"/>
      <c r="FU337" s="16"/>
      <c r="FV337" s="16"/>
      <c r="FW337" s="16"/>
      <c r="FX337" s="16"/>
      <c r="FY337" s="16"/>
      <c r="FZ337" s="16"/>
      <c r="GA337" s="16"/>
      <c r="GB337" s="16"/>
      <c r="GC337" s="16"/>
      <c r="GD337" s="16"/>
      <c r="GE337" s="16"/>
      <c r="GF337" s="16"/>
      <c r="GG337" s="16"/>
      <c r="GH337" s="16"/>
      <c r="GI337" s="16"/>
      <c r="GJ337" s="16"/>
      <c r="GK337" s="16"/>
      <c r="GL337" s="16"/>
      <c r="GM337" s="16"/>
      <c r="GN337" s="16"/>
      <c r="GO337" s="16"/>
      <c r="GP337" s="16"/>
      <c r="GQ337" s="16"/>
      <c r="GR337" s="16"/>
      <c r="GS337" s="16"/>
      <c r="GT337" s="16"/>
      <c r="GU337" s="16"/>
      <c r="GV337" s="16"/>
      <c r="GW337" s="16"/>
      <c r="GX337" s="16"/>
      <c r="GY337" s="16"/>
      <c r="GZ337" s="16"/>
      <c r="HA337" s="16"/>
      <c r="HB337" s="16"/>
      <c r="HC337" s="16"/>
      <c r="HD337" s="16"/>
      <c r="HE337" s="16"/>
      <c r="HF337" s="16"/>
      <c r="HG337" s="16"/>
      <c r="HH337" s="16"/>
      <c r="HI337" s="16"/>
      <c r="HJ337" s="16"/>
      <c r="HK337" s="16"/>
      <c r="HL337" s="16"/>
      <c r="HM337" s="16"/>
      <c r="HN337" s="16"/>
      <c r="HO337" s="16"/>
      <c r="HP337" s="16"/>
      <c r="HQ337" s="16"/>
      <c r="HR337" s="16"/>
      <c r="HS337" s="16"/>
      <c r="HT337" s="16"/>
      <c r="HU337" s="16"/>
      <c r="HV337" s="16"/>
      <c r="HW337" s="16"/>
      <c r="HX337" s="16"/>
      <c r="HY337" s="16"/>
      <c r="HZ337" s="16"/>
      <c r="IA337" s="16"/>
      <c r="IB337" s="16"/>
      <c r="IC337" s="16"/>
      <c r="ID337" s="16"/>
      <c r="IE337" s="16"/>
      <c r="IF337" s="16"/>
      <c r="IG337" s="16"/>
      <c r="IH337" s="16"/>
      <c r="II337" s="16"/>
      <c r="IJ337" s="16"/>
      <c r="IK337" s="16"/>
      <c r="IL337" s="16"/>
      <c r="IM337" s="16"/>
      <c r="IN337" s="16"/>
      <c r="IO337" s="16"/>
      <c r="IP337" s="16"/>
      <c r="IQ337" s="16"/>
      <c r="IR337" s="16"/>
      <c r="IS337" s="16"/>
      <c r="IT337" s="16"/>
      <c r="IU337" s="16"/>
      <c r="IV337" s="16"/>
    </row>
    <row r="338" spans="1:256" s="31" customFormat="1" ht="15.75">
      <c r="A338" s="171" t="s">
        <v>89</v>
      </c>
      <c r="B338" s="70"/>
      <c r="D338" s="86"/>
      <c r="E338" s="86"/>
      <c r="F338" s="86"/>
      <c r="O338" s="86" t="s">
        <v>264</v>
      </c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  <c r="BK338" s="16"/>
      <c r="BL338" s="16"/>
      <c r="BM338" s="16"/>
      <c r="BN338" s="16"/>
      <c r="BO338" s="16"/>
      <c r="BP338" s="16"/>
      <c r="BQ338" s="16"/>
      <c r="BR338" s="16"/>
      <c r="BS338" s="16"/>
      <c r="BT338" s="16"/>
      <c r="BU338" s="16"/>
      <c r="BV338" s="16"/>
      <c r="BW338" s="16"/>
      <c r="BX338" s="16"/>
      <c r="BY338" s="16"/>
      <c r="BZ338" s="16"/>
      <c r="CA338" s="16"/>
      <c r="CB338" s="16"/>
      <c r="CC338" s="16"/>
      <c r="CD338" s="16"/>
      <c r="CE338" s="16"/>
      <c r="CF338" s="16"/>
      <c r="CG338" s="16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16"/>
      <c r="CU338" s="16"/>
      <c r="CV338" s="16"/>
      <c r="CW338" s="16"/>
      <c r="CX338" s="16"/>
      <c r="CY338" s="16"/>
      <c r="CZ338" s="16"/>
      <c r="DA338" s="16"/>
      <c r="DB338" s="16"/>
      <c r="DC338" s="16"/>
      <c r="DD338" s="16"/>
      <c r="DE338" s="16"/>
      <c r="DF338" s="16"/>
      <c r="DG338" s="16"/>
      <c r="DH338" s="16"/>
      <c r="DI338" s="16"/>
      <c r="DJ338" s="16"/>
      <c r="DK338" s="16"/>
      <c r="DL338" s="16"/>
      <c r="DM338" s="16"/>
      <c r="DN338" s="16"/>
      <c r="DO338" s="16"/>
      <c r="DP338" s="16"/>
      <c r="DQ338" s="16"/>
      <c r="DR338" s="16"/>
      <c r="DS338" s="16"/>
      <c r="DT338" s="16"/>
      <c r="DU338" s="16"/>
      <c r="DV338" s="16"/>
      <c r="DW338" s="16"/>
      <c r="DX338" s="16"/>
      <c r="DY338" s="16"/>
      <c r="DZ338" s="16"/>
      <c r="EA338" s="16"/>
      <c r="EB338" s="16"/>
      <c r="EC338" s="16"/>
      <c r="ED338" s="16"/>
      <c r="EE338" s="16"/>
      <c r="EF338" s="16"/>
      <c r="EG338" s="16"/>
      <c r="EH338" s="16"/>
      <c r="EI338" s="16"/>
      <c r="EJ338" s="16"/>
      <c r="EK338" s="16"/>
      <c r="EL338" s="16"/>
      <c r="EM338" s="16"/>
      <c r="EN338" s="16"/>
      <c r="EO338" s="16"/>
      <c r="EP338" s="16"/>
      <c r="EQ338" s="16"/>
      <c r="ER338" s="16"/>
      <c r="ES338" s="16"/>
      <c r="ET338" s="16"/>
      <c r="EU338" s="16"/>
      <c r="EV338" s="16"/>
      <c r="EW338" s="16"/>
      <c r="EX338" s="16"/>
      <c r="EY338" s="16"/>
      <c r="EZ338" s="16"/>
      <c r="FA338" s="16"/>
      <c r="FB338" s="16"/>
      <c r="FC338" s="16"/>
      <c r="FD338" s="16"/>
      <c r="FE338" s="16"/>
      <c r="FF338" s="16"/>
      <c r="FG338" s="16"/>
      <c r="FH338" s="16"/>
      <c r="FI338" s="16"/>
      <c r="FJ338" s="16"/>
      <c r="FK338" s="16"/>
      <c r="FL338" s="16"/>
      <c r="FM338" s="16"/>
      <c r="FN338" s="16"/>
      <c r="FO338" s="16"/>
      <c r="FP338" s="16"/>
      <c r="FQ338" s="16"/>
      <c r="FR338" s="16"/>
      <c r="FS338" s="16"/>
      <c r="FT338" s="16"/>
      <c r="FU338" s="16"/>
      <c r="FV338" s="16"/>
      <c r="FW338" s="16"/>
      <c r="FX338" s="16"/>
      <c r="FY338" s="16"/>
      <c r="FZ338" s="16"/>
      <c r="GA338" s="16"/>
      <c r="GB338" s="16"/>
      <c r="GC338" s="16"/>
      <c r="GD338" s="16"/>
      <c r="GE338" s="16"/>
      <c r="GF338" s="16"/>
      <c r="GG338" s="16"/>
      <c r="GH338" s="16"/>
      <c r="GI338" s="16"/>
      <c r="GJ338" s="16"/>
      <c r="GK338" s="16"/>
      <c r="GL338" s="16"/>
      <c r="GM338" s="16"/>
      <c r="GN338" s="16"/>
      <c r="GO338" s="16"/>
      <c r="GP338" s="16"/>
      <c r="GQ338" s="16"/>
      <c r="GR338" s="16"/>
      <c r="GS338" s="16"/>
      <c r="GT338" s="16"/>
      <c r="GU338" s="16"/>
      <c r="GV338" s="16"/>
      <c r="GW338" s="16"/>
      <c r="GX338" s="16"/>
      <c r="GY338" s="16"/>
      <c r="GZ338" s="16"/>
      <c r="HA338" s="16"/>
      <c r="HB338" s="16"/>
      <c r="HC338" s="16"/>
      <c r="HD338" s="16"/>
      <c r="HE338" s="16"/>
      <c r="HF338" s="16"/>
      <c r="HG338" s="16"/>
      <c r="HH338" s="16"/>
      <c r="HI338" s="16"/>
      <c r="HJ338" s="16"/>
      <c r="HK338" s="16"/>
      <c r="HL338" s="16"/>
      <c r="HM338" s="16"/>
      <c r="HN338" s="16"/>
      <c r="HO338" s="16"/>
      <c r="HP338" s="16"/>
      <c r="HQ338" s="16"/>
      <c r="HR338" s="16"/>
      <c r="HS338" s="16"/>
      <c r="HT338" s="16"/>
      <c r="HU338" s="16"/>
      <c r="HV338" s="16"/>
      <c r="HW338" s="16"/>
      <c r="HX338" s="16"/>
      <c r="HY338" s="16"/>
      <c r="HZ338" s="16"/>
      <c r="IA338" s="16"/>
      <c r="IB338" s="16"/>
      <c r="IC338" s="16"/>
      <c r="ID338" s="16"/>
      <c r="IE338" s="16"/>
      <c r="IF338" s="16"/>
      <c r="IG338" s="16"/>
      <c r="IH338" s="16"/>
      <c r="II338" s="16"/>
      <c r="IJ338" s="16"/>
      <c r="IK338" s="16"/>
      <c r="IL338" s="16"/>
      <c r="IM338" s="16"/>
      <c r="IN338" s="16"/>
      <c r="IO338" s="16"/>
      <c r="IP338" s="16"/>
      <c r="IQ338" s="16"/>
      <c r="IR338" s="16"/>
      <c r="IS338" s="16"/>
      <c r="IT338" s="16"/>
      <c r="IU338" s="16"/>
      <c r="IV338" s="16"/>
    </row>
    <row r="339" spans="1:256" s="31" customFormat="1" ht="12.75">
      <c r="A339" s="70"/>
      <c r="B339" s="15"/>
      <c r="C339"/>
      <c r="D339" s="86"/>
      <c r="E339" s="86"/>
      <c r="F339" s="86"/>
      <c r="G339"/>
      <c r="O339" s="8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  <c r="BK339" s="16"/>
      <c r="BL339" s="16"/>
      <c r="BM339" s="16"/>
      <c r="BN339" s="16"/>
      <c r="BO339" s="16"/>
      <c r="BP339" s="16"/>
      <c r="BQ339" s="16"/>
      <c r="BR339" s="16"/>
      <c r="BS339" s="16"/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  <c r="DJ339" s="16"/>
      <c r="DK339" s="16"/>
      <c r="DL339" s="16"/>
      <c r="DM339" s="16"/>
      <c r="DN339" s="16"/>
      <c r="DO339" s="16"/>
      <c r="DP339" s="16"/>
      <c r="DQ339" s="16"/>
      <c r="DR339" s="16"/>
      <c r="DS339" s="16"/>
      <c r="DT339" s="16"/>
      <c r="DU339" s="16"/>
      <c r="DV339" s="16"/>
      <c r="DW339" s="16"/>
      <c r="DX339" s="16"/>
      <c r="DY339" s="16"/>
      <c r="DZ339" s="16"/>
      <c r="EA339" s="16"/>
      <c r="EB339" s="16"/>
      <c r="EC339" s="16"/>
      <c r="ED339" s="16"/>
      <c r="EE339" s="16"/>
      <c r="EF339" s="16"/>
      <c r="EG339" s="16"/>
      <c r="EH339" s="16"/>
      <c r="EI339" s="16"/>
      <c r="EJ339" s="16"/>
      <c r="EK339" s="16"/>
      <c r="EL339" s="16"/>
      <c r="EM339" s="16"/>
      <c r="EN339" s="16"/>
      <c r="EO339" s="16"/>
      <c r="EP339" s="16"/>
      <c r="EQ339" s="16"/>
      <c r="ER339" s="16"/>
      <c r="ES339" s="16"/>
      <c r="ET339" s="16"/>
      <c r="EU339" s="16"/>
      <c r="EV339" s="16"/>
      <c r="EW339" s="16"/>
      <c r="EX339" s="16"/>
      <c r="EY339" s="16"/>
      <c r="EZ339" s="16"/>
      <c r="FA339" s="16"/>
      <c r="FB339" s="16"/>
      <c r="FC339" s="16"/>
      <c r="FD339" s="16"/>
      <c r="FE339" s="16"/>
      <c r="FF339" s="16"/>
      <c r="FG339" s="16"/>
      <c r="FH339" s="16"/>
      <c r="FI339" s="16"/>
      <c r="FJ339" s="16"/>
      <c r="FK339" s="16"/>
      <c r="FL339" s="16"/>
      <c r="FM339" s="16"/>
      <c r="FN339" s="16"/>
      <c r="FO339" s="16"/>
      <c r="FP339" s="16"/>
      <c r="FQ339" s="16"/>
      <c r="FR339" s="16"/>
      <c r="FS339" s="16"/>
      <c r="FT339" s="16"/>
      <c r="FU339" s="16"/>
      <c r="FV339" s="16"/>
      <c r="FW339" s="16"/>
      <c r="FX339" s="16"/>
      <c r="FY339" s="16"/>
      <c r="FZ339" s="16"/>
      <c r="GA339" s="16"/>
      <c r="GB339" s="16"/>
      <c r="GC339" s="16"/>
      <c r="GD339" s="16"/>
      <c r="GE339" s="16"/>
      <c r="GF339" s="16"/>
      <c r="GG339" s="16"/>
      <c r="GH339" s="16"/>
      <c r="GI339" s="16"/>
      <c r="GJ339" s="16"/>
      <c r="GK339" s="16"/>
      <c r="GL339" s="16"/>
      <c r="GM339" s="16"/>
      <c r="GN339" s="16"/>
      <c r="GO339" s="16"/>
      <c r="GP339" s="16"/>
      <c r="GQ339" s="16"/>
      <c r="GR339" s="16"/>
      <c r="GS339" s="16"/>
      <c r="GT339" s="16"/>
      <c r="GU339" s="16"/>
      <c r="GV339" s="16"/>
      <c r="GW339" s="16"/>
      <c r="GX339" s="16"/>
      <c r="GY339" s="16"/>
      <c r="GZ339" s="16"/>
      <c r="HA339" s="16"/>
      <c r="HB339" s="16"/>
      <c r="HC339" s="16"/>
      <c r="HD339" s="16"/>
      <c r="HE339" s="16"/>
      <c r="HF339" s="16"/>
      <c r="HG339" s="16"/>
      <c r="HH339" s="16"/>
      <c r="HI339" s="16"/>
      <c r="HJ339" s="16"/>
      <c r="HK339" s="16"/>
      <c r="HL339" s="16"/>
      <c r="HM339" s="16"/>
      <c r="HN339" s="16"/>
      <c r="HO339" s="16"/>
      <c r="HP339" s="16"/>
      <c r="HQ339" s="16"/>
      <c r="HR339" s="16"/>
      <c r="HS339" s="16"/>
      <c r="HT339" s="16"/>
      <c r="HU339" s="16"/>
      <c r="HV339" s="16"/>
      <c r="HW339" s="16"/>
      <c r="HX339" s="16"/>
      <c r="HY339" s="16"/>
      <c r="HZ339" s="16"/>
      <c r="IA339" s="16"/>
      <c r="IB339" s="16"/>
      <c r="IC339" s="16"/>
      <c r="ID339" s="16"/>
      <c r="IE339" s="16"/>
      <c r="IF339" s="16"/>
      <c r="IG339" s="16"/>
      <c r="IH339" s="16"/>
      <c r="II339" s="16"/>
      <c r="IJ339" s="16"/>
      <c r="IK339" s="16"/>
      <c r="IL339" s="16"/>
      <c r="IM339" s="16"/>
      <c r="IN339" s="16"/>
      <c r="IO339" s="16"/>
      <c r="IP339" s="16"/>
      <c r="IQ339" s="16"/>
      <c r="IR339" s="16"/>
      <c r="IS339" s="16"/>
      <c r="IT339" s="16"/>
      <c r="IU339" s="16"/>
      <c r="IV339" s="16"/>
    </row>
    <row r="340" spans="1:6" ht="12.75">
      <c r="A340" s="80" t="s">
        <v>37</v>
      </c>
      <c r="B340" s="15"/>
      <c r="D340" s="86"/>
      <c r="E340" s="86"/>
      <c r="F340" s="86"/>
    </row>
    <row r="341" spans="1:6" ht="12.75">
      <c r="A341" s="70"/>
      <c r="B341" s="15"/>
      <c r="D341" s="86" t="s">
        <v>322</v>
      </c>
      <c r="E341" s="86"/>
      <c r="F341" s="86"/>
    </row>
    <row r="342" spans="1:256" s="31" customFormat="1" ht="25.5">
      <c r="A342" s="7" t="s">
        <v>11</v>
      </c>
      <c r="B342" s="7" t="s">
        <v>12</v>
      </c>
      <c r="C342" s="5" t="s">
        <v>13</v>
      </c>
      <c r="D342" s="54" t="s">
        <v>126</v>
      </c>
      <c r="E342" s="61" t="s">
        <v>127</v>
      </c>
      <c r="F342" s="5" t="s">
        <v>2</v>
      </c>
      <c r="G342" s="53" t="s">
        <v>128</v>
      </c>
      <c r="O342" s="86" t="s">
        <v>275</v>
      </c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16"/>
      <c r="CU342" s="16"/>
      <c r="CV342" s="16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16"/>
      <c r="DL342" s="16"/>
      <c r="DM342" s="16"/>
      <c r="DN342" s="16"/>
      <c r="DO342" s="16"/>
      <c r="DP342" s="16"/>
      <c r="DQ342" s="16"/>
      <c r="DR342" s="16"/>
      <c r="DS342" s="16"/>
      <c r="DT342" s="16"/>
      <c r="DU342" s="16"/>
      <c r="DV342" s="16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  <c r="EO342" s="16"/>
      <c r="EP342" s="16"/>
      <c r="EQ342" s="16"/>
      <c r="ER342" s="16"/>
      <c r="ES342" s="16"/>
      <c r="ET342" s="16"/>
      <c r="EU342" s="16"/>
      <c r="EV342" s="16"/>
      <c r="EW342" s="16"/>
      <c r="EX342" s="16"/>
      <c r="EY342" s="16"/>
      <c r="EZ342" s="16"/>
      <c r="FA342" s="16"/>
      <c r="FB342" s="16"/>
      <c r="FC342" s="16"/>
      <c r="FD342" s="16"/>
      <c r="FE342" s="16"/>
      <c r="FF342" s="16"/>
      <c r="FG342" s="16"/>
      <c r="FH342" s="16"/>
      <c r="FI342" s="16"/>
      <c r="FJ342" s="16"/>
      <c r="FK342" s="16"/>
      <c r="FL342" s="16"/>
      <c r="FM342" s="16"/>
      <c r="FN342" s="16"/>
      <c r="FO342" s="16"/>
      <c r="FP342" s="16"/>
      <c r="FQ342" s="16"/>
      <c r="FR342" s="16"/>
      <c r="FS342" s="16"/>
      <c r="FT342" s="16"/>
      <c r="FU342" s="16"/>
      <c r="FV342" s="16"/>
      <c r="FW342" s="16"/>
      <c r="FX342" s="16"/>
      <c r="FY342" s="16"/>
      <c r="FZ342" s="16"/>
      <c r="GA342" s="16"/>
      <c r="GB342" s="16"/>
      <c r="GC342" s="16"/>
      <c r="GD342" s="16"/>
      <c r="GE342" s="16"/>
      <c r="GF342" s="16"/>
      <c r="GG342" s="16"/>
      <c r="GH342" s="16"/>
      <c r="GI342" s="16"/>
      <c r="GJ342" s="16"/>
      <c r="GK342" s="16"/>
      <c r="GL342" s="16"/>
      <c r="GM342" s="16"/>
      <c r="GN342" s="16"/>
      <c r="GO342" s="16"/>
      <c r="GP342" s="16"/>
      <c r="GQ342" s="16"/>
      <c r="GR342" s="16"/>
      <c r="GS342" s="16"/>
      <c r="GT342" s="16"/>
      <c r="GU342" s="16"/>
      <c r="GV342" s="16"/>
      <c r="GW342" s="16"/>
      <c r="GX342" s="16"/>
      <c r="GY342" s="16"/>
      <c r="GZ342" s="16"/>
      <c r="HA342" s="16"/>
      <c r="HB342" s="16"/>
      <c r="HC342" s="16"/>
      <c r="HD342" s="16"/>
      <c r="HE342" s="16"/>
      <c r="HF342" s="16"/>
      <c r="HG342" s="16"/>
      <c r="HH342" s="16"/>
      <c r="HI342" s="16"/>
      <c r="HJ342" s="16"/>
      <c r="HK342" s="16"/>
      <c r="HL342" s="16"/>
      <c r="HM342" s="16"/>
      <c r="HN342" s="16"/>
      <c r="HO342" s="16"/>
      <c r="HP342" s="16"/>
      <c r="HQ342" s="16"/>
      <c r="HR342" s="16"/>
      <c r="HS342" s="16"/>
      <c r="HT342" s="16"/>
      <c r="HU342" s="16"/>
      <c r="HV342" s="16"/>
      <c r="HW342" s="16"/>
      <c r="HX342" s="16"/>
      <c r="HY342" s="16"/>
      <c r="HZ342" s="16"/>
      <c r="IA342" s="16"/>
      <c r="IB342" s="16"/>
      <c r="IC342" s="16"/>
      <c r="ID342" s="16"/>
      <c r="IE342" s="16"/>
      <c r="IF342" s="16"/>
      <c r="IG342" s="16"/>
      <c r="IH342" s="16"/>
      <c r="II342" s="16"/>
      <c r="IJ342" s="16"/>
      <c r="IK342" s="16"/>
      <c r="IL342" s="16"/>
      <c r="IM342" s="16"/>
      <c r="IN342" s="16"/>
      <c r="IO342" s="16"/>
      <c r="IP342" s="16"/>
      <c r="IQ342" s="16"/>
      <c r="IR342" s="16"/>
      <c r="IS342" s="16"/>
      <c r="IT342" s="16"/>
      <c r="IU342" s="16"/>
      <c r="IV342" s="16"/>
    </row>
    <row r="343" spans="1:256" s="31" customFormat="1" ht="12.75">
      <c r="A343" s="149" t="s">
        <v>90</v>
      </c>
      <c r="B343" s="150">
        <v>6172</v>
      </c>
      <c r="C343" s="153" t="s">
        <v>91</v>
      </c>
      <c r="D343" s="196">
        <v>203459</v>
      </c>
      <c r="E343" s="196">
        <v>203459</v>
      </c>
      <c r="F343" s="457">
        <v>15978</v>
      </c>
      <c r="G343" s="189">
        <f>F343/E343*100</f>
        <v>7.853179264618425</v>
      </c>
      <c r="O343" s="8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16"/>
      <c r="CU343" s="16"/>
      <c r="CV343" s="16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16"/>
      <c r="DL343" s="16"/>
      <c r="DM343" s="16"/>
      <c r="DN343" s="16"/>
      <c r="DO343" s="16"/>
      <c r="DP343" s="16"/>
      <c r="DQ343" s="16"/>
      <c r="DR343" s="16"/>
      <c r="DS343" s="16"/>
      <c r="DT343" s="16"/>
      <c r="DU343" s="16"/>
      <c r="DV343" s="16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  <c r="EO343" s="16"/>
      <c r="EP343" s="16"/>
      <c r="EQ343" s="16"/>
      <c r="ER343" s="16"/>
      <c r="ES343" s="16"/>
      <c r="ET343" s="16"/>
      <c r="EU343" s="16"/>
      <c r="EV343" s="16"/>
      <c r="EW343" s="16"/>
      <c r="EX343" s="16"/>
      <c r="EY343" s="16"/>
      <c r="EZ343" s="16"/>
      <c r="FA343" s="16"/>
      <c r="FB343" s="16"/>
      <c r="FC343" s="16"/>
      <c r="FD343" s="16"/>
      <c r="FE343" s="16"/>
      <c r="FF343" s="16"/>
      <c r="FG343" s="16"/>
      <c r="FH343" s="16"/>
      <c r="FI343" s="16"/>
      <c r="FJ343" s="16"/>
      <c r="FK343" s="16"/>
      <c r="FL343" s="16"/>
      <c r="FM343" s="16"/>
      <c r="FN343" s="16"/>
      <c r="FO343" s="16"/>
      <c r="FP343" s="16"/>
      <c r="FQ343" s="16"/>
      <c r="FR343" s="16"/>
      <c r="FS343" s="16"/>
      <c r="FT343" s="16"/>
      <c r="FU343" s="16"/>
      <c r="FV343" s="16"/>
      <c r="FW343" s="16"/>
      <c r="FX343" s="16"/>
      <c r="FY343" s="16"/>
      <c r="FZ343" s="16"/>
      <c r="GA343" s="16"/>
      <c r="GB343" s="16"/>
      <c r="GC343" s="16"/>
      <c r="GD343" s="16"/>
      <c r="GE343" s="16"/>
      <c r="GF343" s="16"/>
      <c r="GG343" s="16"/>
      <c r="GH343" s="16"/>
      <c r="GI343" s="16"/>
      <c r="GJ343" s="16"/>
      <c r="GK343" s="16"/>
      <c r="GL343" s="16"/>
      <c r="GM343" s="16"/>
      <c r="GN343" s="16"/>
      <c r="GO343" s="16"/>
      <c r="GP343" s="16"/>
      <c r="GQ343" s="16"/>
      <c r="GR343" s="16"/>
      <c r="GS343" s="16"/>
      <c r="GT343" s="16"/>
      <c r="GU343" s="16"/>
      <c r="GV343" s="16"/>
      <c r="GW343" s="16"/>
      <c r="GX343" s="16"/>
      <c r="GY343" s="16"/>
      <c r="GZ343" s="16"/>
      <c r="HA343" s="16"/>
      <c r="HB343" s="16"/>
      <c r="HC343" s="16"/>
      <c r="HD343" s="16"/>
      <c r="HE343" s="16"/>
      <c r="HF343" s="16"/>
      <c r="HG343" s="16"/>
      <c r="HH343" s="16"/>
      <c r="HI343" s="16"/>
      <c r="HJ343" s="16"/>
      <c r="HK343" s="16"/>
      <c r="HL343" s="16"/>
      <c r="HM343" s="16"/>
      <c r="HN343" s="16"/>
      <c r="HO343" s="16"/>
      <c r="HP343" s="16"/>
      <c r="HQ343" s="16"/>
      <c r="HR343" s="16"/>
      <c r="HS343" s="16"/>
      <c r="HT343" s="16"/>
      <c r="HU343" s="16"/>
      <c r="HV343" s="16"/>
      <c r="HW343" s="16"/>
      <c r="HX343" s="16"/>
      <c r="HY343" s="16"/>
      <c r="HZ343" s="16"/>
      <c r="IA343" s="16"/>
      <c r="IB343" s="16"/>
      <c r="IC343" s="16"/>
      <c r="ID343" s="16"/>
      <c r="IE343" s="16"/>
      <c r="IF343" s="16"/>
      <c r="IG343" s="16"/>
      <c r="IH343" s="16"/>
      <c r="II343" s="16"/>
      <c r="IJ343" s="16"/>
      <c r="IK343" s="16"/>
      <c r="IL343" s="16"/>
      <c r="IM343" s="16"/>
      <c r="IN343" s="16"/>
      <c r="IO343" s="16"/>
      <c r="IP343" s="16"/>
      <c r="IQ343" s="16"/>
      <c r="IR343" s="16"/>
      <c r="IS343" s="16"/>
      <c r="IT343" s="16"/>
      <c r="IU343" s="16"/>
      <c r="IV343" s="16"/>
    </row>
    <row r="344" spans="1:7" ht="12.75">
      <c r="A344" s="234"/>
      <c r="B344" s="251"/>
      <c r="C344" s="250" t="s">
        <v>317</v>
      </c>
      <c r="D344" s="235">
        <f>SUM(D343:D343)</f>
        <v>203459</v>
      </c>
      <c r="E344" s="236">
        <f>SUM(E343:E343)</f>
        <v>203459</v>
      </c>
      <c r="F344" s="270">
        <f>SUM(F343:F343)</f>
        <v>15978</v>
      </c>
      <c r="G344" s="126">
        <f>F344/E344*100</f>
        <v>7.853179264618425</v>
      </c>
    </row>
    <row r="345" spans="1:18" ht="13.5" customHeight="1">
      <c r="A345" s="17"/>
      <c r="B345" s="71"/>
      <c r="C345" s="238"/>
      <c r="D345" s="239"/>
      <c r="E345" s="240"/>
      <c r="F345" s="241"/>
      <c r="G345" s="33"/>
      <c r="R345" s="175"/>
    </row>
    <row r="346" spans="1:18" ht="12.75">
      <c r="A346" s="45" t="s">
        <v>38</v>
      </c>
      <c r="B346" s="20"/>
      <c r="C346" s="44"/>
      <c r="D346" s="59"/>
      <c r="E346" s="63"/>
      <c r="F346" s="56"/>
      <c r="G346" s="40"/>
      <c r="R346" s="175"/>
    </row>
    <row r="347" spans="1:18" ht="12.75">
      <c r="A347" s="17"/>
      <c r="B347" s="20"/>
      <c r="C347" s="44"/>
      <c r="D347" s="59"/>
      <c r="E347" s="63"/>
      <c r="F347" s="56"/>
      <c r="G347" s="40"/>
      <c r="R347" s="175"/>
    </row>
    <row r="348" spans="1:256" s="31" customFormat="1" ht="25.5">
      <c r="A348" s="7" t="s">
        <v>11</v>
      </c>
      <c r="B348" s="7" t="s">
        <v>12</v>
      </c>
      <c r="C348" s="5" t="s">
        <v>13</v>
      </c>
      <c r="D348" s="54" t="s">
        <v>126</v>
      </c>
      <c r="E348" s="61" t="s">
        <v>127</v>
      </c>
      <c r="F348" s="5" t="s">
        <v>2</v>
      </c>
      <c r="G348" s="53" t="s">
        <v>128</v>
      </c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  <c r="BK348" s="16"/>
      <c r="BL348" s="16"/>
      <c r="BM348" s="16"/>
      <c r="BN348" s="16"/>
      <c r="BO348" s="16"/>
      <c r="BP348" s="16"/>
      <c r="BQ348" s="16"/>
      <c r="BR348" s="16"/>
      <c r="BS348" s="16"/>
      <c r="BT348" s="16"/>
      <c r="BU348" s="16"/>
      <c r="BV348" s="16"/>
      <c r="BW348" s="16"/>
      <c r="BX348" s="16"/>
      <c r="BY348" s="16"/>
      <c r="BZ348" s="16"/>
      <c r="CA348" s="16"/>
      <c r="CB348" s="16"/>
      <c r="CC348" s="16"/>
      <c r="CD348" s="16"/>
      <c r="CE348" s="16"/>
      <c r="CF348" s="16"/>
      <c r="CG348" s="16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16"/>
      <c r="CU348" s="16"/>
      <c r="CV348" s="16"/>
      <c r="CW348" s="16"/>
      <c r="CX348" s="16"/>
      <c r="CY348" s="16"/>
      <c r="CZ348" s="16"/>
      <c r="DA348" s="16"/>
      <c r="DB348" s="16"/>
      <c r="DC348" s="16"/>
      <c r="DD348" s="16"/>
      <c r="DE348" s="16"/>
      <c r="DF348" s="16"/>
      <c r="DG348" s="16"/>
      <c r="DH348" s="16"/>
      <c r="DI348" s="16"/>
      <c r="DJ348" s="16"/>
      <c r="DK348" s="16"/>
      <c r="DL348" s="16"/>
      <c r="DM348" s="16"/>
      <c r="DN348" s="16"/>
      <c r="DO348" s="16"/>
      <c r="DP348" s="16"/>
      <c r="DQ348" s="16"/>
      <c r="DR348" s="16"/>
      <c r="DS348" s="16"/>
      <c r="DT348" s="16"/>
      <c r="DU348" s="16"/>
      <c r="DV348" s="16"/>
      <c r="DW348" s="16"/>
      <c r="DX348" s="16"/>
      <c r="DY348" s="16"/>
      <c r="DZ348" s="16"/>
      <c r="EA348" s="16"/>
      <c r="EB348" s="16"/>
      <c r="EC348" s="16"/>
      <c r="ED348" s="16"/>
      <c r="EE348" s="16"/>
      <c r="EF348" s="16"/>
      <c r="EG348" s="16"/>
      <c r="EH348" s="16"/>
      <c r="EI348" s="16"/>
      <c r="EJ348" s="16"/>
      <c r="EK348" s="16"/>
      <c r="EL348" s="16"/>
      <c r="EM348" s="16"/>
      <c r="EN348" s="16"/>
      <c r="EO348" s="16"/>
      <c r="EP348" s="16"/>
      <c r="EQ348" s="16"/>
      <c r="ER348" s="16"/>
      <c r="ES348" s="16"/>
      <c r="ET348" s="16"/>
      <c r="EU348" s="16"/>
      <c r="EV348" s="16"/>
      <c r="EW348" s="16"/>
      <c r="EX348" s="16"/>
      <c r="EY348" s="16"/>
      <c r="EZ348" s="16"/>
      <c r="FA348" s="16"/>
      <c r="FB348" s="16"/>
      <c r="FC348" s="16"/>
      <c r="FD348" s="16"/>
      <c r="FE348" s="16"/>
      <c r="FF348" s="16"/>
      <c r="FG348" s="16"/>
      <c r="FH348" s="16"/>
      <c r="FI348" s="16"/>
      <c r="FJ348" s="16"/>
      <c r="FK348" s="16"/>
      <c r="FL348" s="16"/>
      <c r="FM348" s="16"/>
      <c r="FN348" s="16"/>
      <c r="FO348" s="16"/>
      <c r="FP348" s="16"/>
      <c r="FQ348" s="16"/>
      <c r="FR348" s="16"/>
      <c r="FS348" s="16"/>
      <c r="FT348" s="16"/>
      <c r="FU348" s="16"/>
      <c r="FV348" s="16"/>
      <c r="FW348" s="16"/>
      <c r="FX348" s="16"/>
      <c r="FY348" s="16"/>
      <c r="FZ348" s="16"/>
      <c r="GA348" s="16"/>
      <c r="GB348" s="16"/>
      <c r="GC348" s="16"/>
      <c r="GD348" s="16"/>
      <c r="GE348" s="16"/>
      <c r="GF348" s="16"/>
      <c r="GG348" s="16"/>
      <c r="GH348" s="16"/>
      <c r="GI348" s="16"/>
      <c r="GJ348" s="16"/>
      <c r="GK348" s="16"/>
      <c r="GL348" s="16"/>
      <c r="GM348" s="16"/>
      <c r="GN348" s="16"/>
      <c r="GO348" s="16"/>
      <c r="GP348" s="16"/>
      <c r="GQ348" s="16"/>
      <c r="GR348" s="16"/>
      <c r="GS348" s="16"/>
      <c r="GT348" s="16"/>
      <c r="GU348" s="16"/>
      <c r="GV348" s="16"/>
      <c r="GW348" s="16"/>
      <c r="GX348" s="16"/>
      <c r="GY348" s="16"/>
      <c r="GZ348" s="16"/>
      <c r="HA348" s="16"/>
      <c r="HB348" s="16"/>
      <c r="HC348" s="16"/>
      <c r="HD348" s="16"/>
      <c r="HE348" s="16"/>
      <c r="HF348" s="16"/>
      <c r="HG348" s="16"/>
      <c r="HH348" s="16"/>
      <c r="HI348" s="16"/>
      <c r="HJ348" s="16"/>
      <c r="HK348" s="16"/>
      <c r="HL348" s="16"/>
      <c r="HM348" s="16"/>
      <c r="HN348" s="16"/>
      <c r="HO348" s="16"/>
      <c r="HP348" s="16"/>
      <c r="HQ348" s="16"/>
      <c r="HR348" s="16"/>
      <c r="HS348" s="16"/>
      <c r="HT348" s="16"/>
      <c r="HU348" s="16"/>
      <c r="HV348" s="16"/>
      <c r="HW348" s="16"/>
      <c r="HX348" s="16"/>
      <c r="HY348" s="16"/>
      <c r="HZ348" s="16"/>
      <c r="IA348" s="16"/>
      <c r="IB348" s="16"/>
      <c r="IC348" s="16"/>
      <c r="ID348" s="16"/>
      <c r="IE348" s="16"/>
      <c r="IF348" s="16"/>
      <c r="IG348" s="16"/>
      <c r="IH348" s="16"/>
      <c r="II348" s="16"/>
      <c r="IJ348" s="16"/>
      <c r="IK348" s="16"/>
      <c r="IL348" s="16"/>
      <c r="IM348" s="16"/>
      <c r="IN348" s="16"/>
      <c r="IO348" s="16"/>
      <c r="IP348" s="16"/>
      <c r="IQ348" s="16"/>
      <c r="IR348" s="16"/>
      <c r="IS348" s="16"/>
      <c r="IT348" s="16"/>
      <c r="IU348" s="16"/>
      <c r="IV348" s="16"/>
    </row>
    <row r="349" spans="1:7" ht="12.75">
      <c r="A349" s="149" t="s">
        <v>90</v>
      </c>
      <c r="B349" s="150">
        <v>6172</v>
      </c>
      <c r="C349" s="153" t="s">
        <v>91</v>
      </c>
      <c r="D349" s="196">
        <v>4000</v>
      </c>
      <c r="E349" s="196">
        <v>4000</v>
      </c>
      <c r="F349" s="457">
        <v>13</v>
      </c>
      <c r="G349" s="189">
        <f>F349/E349*100</f>
        <v>0.325</v>
      </c>
    </row>
    <row r="350" spans="1:7" ht="12.75">
      <c r="A350" s="234"/>
      <c r="B350" s="251"/>
      <c r="C350" s="250" t="s">
        <v>318</v>
      </c>
      <c r="D350" s="235">
        <f>SUM(D349:D349)</f>
        <v>4000</v>
      </c>
      <c r="E350" s="236">
        <f>SUM(E349:E349)</f>
        <v>4000</v>
      </c>
      <c r="F350" s="270">
        <f>SUM(F349:F349)</f>
        <v>13</v>
      </c>
      <c r="G350" s="134">
        <f>F350/E350*100</f>
        <v>0.325</v>
      </c>
    </row>
    <row r="351" spans="1:17" ht="12.75">
      <c r="A351" s="17"/>
      <c r="B351" s="71"/>
      <c r="C351" s="238"/>
      <c r="D351" s="239"/>
      <c r="E351" s="240"/>
      <c r="F351" s="304"/>
      <c r="G351" s="33"/>
      <c r="Q351" s="175"/>
    </row>
    <row r="352" spans="1:17" ht="12.75">
      <c r="A352" s="243"/>
      <c r="B352" s="253"/>
      <c r="C352" s="252" t="s">
        <v>363</v>
      </c>
      <c r="D352" s="244">
        <f>D344+D350</f>
        <v>207459</v>
      </c>
      <c r="E352" s="245">
        <f>E344+E350</f>
        <v>207459</v>
      </c>
      <c r="F352" s="246">
        <f>F344+F350</f>
        <v>15991</v>
      </c>
      <c r="G352" s="11">
        <f>F352/E352*100</f>
        <v>7.708029056343663</v>
      </c>
      <c r="Q352" s="175"/>
    </row>
    <row r="353" spans="1:7" ht="12.75">
      <c r="A353" s="305"/>
      <c r="B353" s="306"/>
      <c r="C353" s="307"/>
      <c r="D353" s="308"/>
      <c r="E353" s="309"/>
      <c r="F353" s="304"/>
      <c r="G353" s="302"/>
    </row>
    <row r="354" spans="1:7" ht="12.75">
      <c r="A354" s="500" t="s">
        <v>88</v>
      </c>
      <c r="B354" s="500"/>
      <c r="C354" s="500"/>
      <c r="D354" s="308"/>
      <c r="E354" s="309"/>
      <c r="F354" s="304"/>
      <c r="G354" s="310"/>
    </row>
    <row r="355" spans="1:18" ht="12.75">
      <c r="A355" s="305"/>
      <c r="B355" s="306"/>
      <c r="C355" s="307"/>
      <c r="D355" s="308"/>
      <c r="E355" s="309"/>
      <c r="F355" s="304"/>
      <c r="G355" s="310"/>
      <c r="R355" s="16" t="s">
        <v>164</v>
      </c>
    </row>
    <row r="356" spans="1:7" ht="25.5">
      <c r="A356" s="7" t="s">
        <v>11</v>
      </c>
      <c r="B356" s="7" t="s">
        <v>12</v>
      </c>
      <c r="C356" s="5" t="s">
        <v>13</v>
      </c>
      <c r="D356" s="54" t="s">
        <v>126</v>
      </c>
      <c r="E356" s="61" t="s">
        <v>127</v>
      </c>
      <c r="F356" s="5" t="s">
        <v>2</v>
      </c>
      <c r="G356" s="53" t="s">
        <v>128</v>
      </c>
    </row>
    <row r="357" spans="1:7" ht="12.75">
      <c r="A357" s="149" t="s">
        <v>87</v>
      </c>
      <c r="B357" s="150">
        <v>6330</v>
      </c>
      <c r="C357" s="153" t="s">
        <v>88</v>
      </c>
      <c r="D357" s="196">
        <v>3327</v>
      </c>
      <c r="E357" s="191">
        <v>3327</v>
      </c>
      <c r="F357" s="364">
        <v>832</v>
      </c>
      <c r="G357" s="189">
        <f>F357/E357*100</f>
        <v>25.007514277126543</v>
      </c>
    </row>
    <row r="358" spans="1:256" s="135" customFormat="1" ht="12.75">
      <c r="A358" s="17"/>
      <c r="B358" s="71"/>
      <c r="C358" s="238"/>
      <c r="D358" s="239"/>
      <c r="E358" s="240"/>
      <c r="F358" s="304"/>
      <c r="G358" s="33"/>
      <c r="H358" s="141"/>
      <c r="I358" s="31"/>
      <c r="J358" s="31"/>
      <c r="K358" s="31"/>
      <c r="L358" s="31"/>
      <c r="M358" s="31"/>
      <c r="N358" s="31"/>
      <c r="O358" s="86"/>
      <c r="P358" s="8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  <c r="BK358" s="16"/>
      <c r="BL358" s="16"/>
      <c r="BM358" s="16"/>
      <c r="BN358" s="16"/>
      <c r="BO358" s="16"/>
      <c r="BP358" s="16"/>
      <c r="BQ358" s="16"/>
      <c r="BR358" s="16"/>
      <c r="BS358" s="16"/>
      <c r="BT358" s="16"/>
      <c r="BU358" s="16"/>
      <c r="BV358" s="16"/>
      <c r="BW358" s="16"/>
      <c r="BX358" s="16"/>
      <c r="BY358" s="16"/>
      <c r="BZ358" s="16"/>
      <c r="CA358" s="16"/>
      <c r="CB358" s="16"/>
      <c r="CC358" s="16"/>
      <c r="CD358" s="16"/>
      <c r="CE358" s="16"/>
      <c r="CF358" s="16"/>
      <c r="CG358" s="16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16"/>
      <c r="CU358" s="16"/>
      <c r="CV358" s="16"/>
      <c r="CW358" s="16"/>
      <c r="CX358" s="16"/>
      <c r="CY358" s="16"/>
      <c r="CZ358" s="16"/>
      <c r="DA358" s="16"/>
      <c r="DB358" s="16"/>
      <c r="DC358" s="16"/>
      <c r="DD358" s="16"/>
      <c r="DE358" s="16"/>
      <c r="DF358" s="16"/>
      <c r="DG358" s="16"/>
      <c r="DH358" s="16"/>
      <c r="DI358" s="16"/>
      <c r="DJ358" s="16"/>
      <c r="DK358" s="16"/>
      <c r="DL358" s="16"/>
      <c r="DM358" s="16"/>
      <c r="DN358" s="16"/>
      <c r="DO358" s="16"/>
      <c r="DP358" s="16"/>
      <c r="DQ358" s="16"/>
      <c r="DR358" s="16"/>
      <c r="DS358" s="16"/>
      <c r="DT358" s="16"/>
      <c r="DU358" s="16"/>
      <c r="DV358" s="16"/>
      <c r="DW358" s="16"/>
      <c r="DX358" s="16"/>
      <c r="DY358" s="16"/>
      <c r="DZ358" s="16"/>
      <c r="EA358" s="16"/>
      <c r="EB358" s="16"/>
      <c r="EC358" s="16"/>
      <c r="ED358" s="16"/>
      <c r="EE358" s="16"/>
      <c r="EF358" s="16"/>
      <c r="EG358" s="16"/>
      <c r="EH358" s="16"/>
      <c r="EI358" s="16"/>
      <c r="EJ358" s="16"/>
      <c r="EK358" s="16"/>
      <c r="EL358" s="16"/>
      <c r="EM358" s="16"/>
      <c r="EN358" s="16"/>
      <c r="EO358" s="16"/>
      <c r="EP358" s="16"/>
      <c r="EQ358" s="16"/>
      <c r="ER358" s="16"/>
      <c r="ES358" s="16"/>
      <c r="ET358" s="16"/>
      <c r="EU358" s="16"/>
      <c r="EV358" s="16"/>
      <c r="EW358" s="16"/>
      <c r="EX358" s="16"/>
      <c r="EY358" s="16"/>
      <c r="EZ358" s="16"/>
      <c r="FA358" s="16"/>
      <c r="FB358" s="16"/>
      <c r="FC358" s="16"/>
      <c r="FD358" s="16"/>
      <c r="FE358" s="16"/>
      <c r="FF358" s="16"/>
      <c r="FG358" s="16"/>
      <c r="FH358" s="16"/>
      <c r="FI358" s="16"/>
      <c r="FJ358" s="16"/>
      <c r="FK358" s="16"/>
      <c r="FL358" s="16"/>
      <c r="FM358" s="16"/>
      <c r="FN358" s="16"/>
      <c r="FO358" s="16"/>
      <c r="FP358" s="16"/>
      <c r="FQ358" s="16"/>
      <c r="FR358" s="16"/>
      <c r="FS358" s="16"/>
      <c r="FT358" s="16"/>
      <c r="FU358" s="16"/>
      <c r="FV358" s="16"/>
      <c r="FW358" s="16"/>
      <c r="FX358" s="16"/>
      <c r="FY358" s="16"/>
      <c r="FZ358" s="16"/>
      <c r="GA358" s="16"/>
      <c r="GB358" s="16"/>
      <c r="GC358" s="16"/>
      <c r="GD358" s="16"/>
      <c r="GE358" s="16"/>
      <c r="GF358" s="16"/>
      <c r="GG358" s="16"/>
      <c r="GH358" s="16"/>
      <c r="GI358" s="16"/>
      <c r="GJ358" s="16"/>
      <c r="GK358" s="16"/>
      <c r="GL358" s="16"/>
      <c r="GM358" s="16"/>
      <c r="GN358" s="16"/>
      <c r="GO358" s="16"/>
      <c r="GP358" s="16"/>
      <c r="GQ358" s="16"/>
      <c r="GR358" s="16"/>
      <c r="GS358" s="16"/>
      <c r="GT358" s="16"/>
      <c r="GU358" s="16"/>
      <c r="GV358" s="16"/>
      <c r="GW358" s="16"/>
      <c r="GX358" s="16"/>
      <c r="GY358" s="16"/>
      <c r="GZ358" s="16"/>
      <c r="HA358" s="16"/>
      <c r="HB358" s="16"/>
      <c r="HC358" s="16"/>
      <c r="HD358" s="16"/>
      <c r="HE358" s="16"/>
      <c r="HF358" s="16"/>
      <c r="HG358" s="16"/>
      <c r="HH358" s="16"/>
      <c r="HI358" s="16"/>
      <c r="HJ358" s="16"/>
      <c r="HK358" s="16"/>
      <c r="HL358" s="16"/>
      <c r="HM358" s="16"/>
      <c r="HN358" s="16"/>
      <c r="HO358" s="16"/>
      <c r="HP358" s="16"/>
      <c r="HQ358" s="16"/>
      <c r="HR358" s="16"/>
      <c r="HS358" s="16"/>
      <c r="HT358" s="16"/>
      <c r="HU358" s="16"/>
      <c r="HV358" s="16"/>
      <c r="HW358" s="16"/>
      <c r="HX358" s="16"/>
      <c r="HY358" s="16"/>
      <c r="HZ358" s="16"/>
      <c r="IA358" s="16"/>
      <c r="IB358" s="16"/>
      <c r="IC358" s="16"/>
      <c r="ID358" s="16"/>
      <c r="IE358" s="16"/>
      <c r="IF358" s="16"/>
      <c r="IG358" s="16"/>
      <c r="IH358" s="16"/>
      <c r="II358" s="16"/>
      <c r="IJ358" s="16"/>
      <c r="IK358" s="16"/>
      <c r="IL358" s="16"/>
      <c r="IM358" s="16"/>
      <c r="IN358" s="16"/>
      <c r="IO358" s="16"/>
      <c r="IP358" s="16"/>
      <c r="IQ358" s="16"/>
      <c r="IR358" s="16"/>
      <c r="IS358" s="16"/>
      <c r="IT358" s="16"/>
      <c r="IU358" s="16"/>
      <c r="IV358" s="16"/>
    </row>
    <row r="359" spans="1:256" s="31" customFormat="1" ht="12" customHeight="1">
      <c r="A359" s="243"/>
      <c r="B359" s="253"/>
      <c r="C359" s="252" t="s">
        <v>358</v>
      </c>
      <c r="D359" s="244">
        <f>D352+D357</f>
        <v>210786</v>
      </c>
      <c r="E359" s="244">
        <f>E352+E357</f>
        <v>210786</v>
      </c>
      <c r="F359" s="244">
        <f>F352+F357</f>
        <v>16823</v>
      </c>
      <c r="G359" s="11">
        <f>F359/E359*100</f>
        <v>7.981080337403812</v>
      </c>
      <c r="H359" s="141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  <c r="DI359" s="86"/>
      <c r="DJ359" s="86"/>
      <c r="DK359" s="86"/>
      <c r="DL359" s="86"/>
      <c r="DM359" s="86"/>
      <c r="DN359" s="86"/>
      <c r="DO359" s="86"/>
      <c r="DP359" s="86"/>
      <c r="DQ359" s="86"/>
      <c r="DR359" s="86"/>
      <c r="DS359" s="86"/>
      <c r="DT359" s="86"/>
      <c r="DU359" s="86"/>
      <c r="DV359" s="86"/>
      <c r="DW359" s="86"/>
      <c r="DX359" s="86"/>
      <c r="DY359" s="86"/>
      <c r="DZ359" s="86"/>
      <c r="EA359" s="86"/>
      <c r="EB359" s="86"/>
      <c r="EC359" s="86"/>
      <c r="ED359" s="86"/>
      <c r="EE359" s="86"/>
      <c r="EF359" s="86"/>
      <c r="EG359" s="86"/>
      <c r="EH359" s="86"/>
      <c r="EI359" s="86"/>
      <c r="EJ359" s="86"/>
      <c r="EK359" s="86"/>
      <c r="EL359" s="86"/>
      <c r="EM359" s="86"/>
      <c r="EN359" s="86"/>
      <c r="EO359" s="86"/>
      <c r="EP359" s="86"/>
      <c r="EQ359" s="86"/>
      <c r="ER359" s="86"/>
      <c r="ES359" s="86"/>
      <c r="ET359" s="86"/>
      <c r="EU359" s="86"/>
      <c r="EV359" s="86"/>
      <c r="EW359" s="86"/>
      <c r="EX359" s="86"/>
      <c r="EY359" s="86"/>
      <c r="EZ359" s="86"/>
      <c r="FA359" s="86"/>
      <c r="FB359" s="86"/>
      <c r="FC359" s="86"/>
      <c r="FD359" s="86"/>
      <c r="FE359" s="86"/>
      <c r="FF359" s="86"/>
      <c r="FG359" s="86"/>
      <c r="FH359" s="86"/>
      <c r="FI359" s="86"/>
      <c r="FJ359" s="86"/>
      <c r="FK359" s="86"/>
      <c r="FL359" s="86"/>
      <c r="FM359" s="86"/>
      <c r="FN359" s="86"/>
      <c r="FO359" s="86"/>
      <c r="FP359" s="86"/>
      <c r="FQ359" s="86"/>
      <c r="FR359" s="86"/>
      <c r="FS359" s="86"/>
      <c r="FT359" s="86"/>
      <c r="FU359" s="86"/>
      <c r="FV359" s="86"/>
      <c r="FW359" s="86"/>
      <c r="FX359" s="86"/>
      <c r="FY359" s="86"/>
      <c r="FZ359" s="86"/>
      <c r="GA359" s="86"/>
      <c r="GB359" s="86"/>
      <c r="GC359" s="86"/>
      <c r="GD359" s="86"/>
      <c r="GE359" s="86"/>
      <c r="GF359" s="86"/>
      <c r="GG359" s="86"/>
      <c r="GH359" s="86"/>
      <c r="GI359" s="86"/>
      <c r="GJ359" s="86"/>
      <c r="GK359" s="86"/>
      <c r="GL359" s="86"/>
      <c r="GM359" s="86"/>
      <c r="GN359" s="86"/>
      <c r="GO359" s="86"/>
      <c r="GP359" s="86"/>
      <c r="GQ359" s="86"/>
      <c r="GR359" s="86"/>
      <c r="GS359" s="86"/>
      <c r="GT359" s="86"/>
      <c r="GU359" s="86"/>
      <c r="GV359" s="86"/>
      <c r="GW359" s="86"/>
      <c r="GX359" s="86"/>
      <c r="GY359" s="86"/>
      <c r="GZ359" s="86"/>
      <c r="HA359" s="86"/>
      <c r="HB359" s="86"/>
      <c r="HC359" s="86"/>
      <c r="HD359" s="86"/>
      <c r="HE359" s="86"/>
      <c r="HF359" s="86"/>
      <c r="HG359" s="86"/>
      <c r="HH359" s="86"/>
      <c r="HI359" s="86"/>
      <c r="HJ359" s="86"/>
      <c r="HK359" s="86"/>
      <c r="HL359" s="86"/>
      <c r="HM359" s="86"/>
      <c r="HN359" s="86"/>
      <c r="HO359" s="86"/>
      <c r="HP359" s="86"/>
      <c r="HQ359" s="86"/>
      <c r="HR359" s="86"/>
      <c r="HS359" s="86"/>
      <c r="HT359" s="86"/>
      <c r="HU359" s="86"/>
      <c r="HV359" s="86"/>
      <c r="HW359" s="86"/>
      <c r="HX359" s="86"/>
      <c r="HY359" s="86"/>
      <c r="HZ359" s="86"/>
      <c r="IA359" s="86"/>
      <c r="IB359" s="86"/>
      <c r="IC359" s="86"/>
      <c r="ID359" s="86"/>
      <c r="IE359" s="86"/>
      <c r="IF359" s="86"/>
      <c r="IG359" s="86"/>
      <c r="IH359" s="86"/>
      <c r="II359" s="86"/>
      <c r="IJ359" s="86"/>
      <c r="IK359" s="86"/>
      <c r="IL359" s="86"/>
      <c r="IM359" s="86"/>
      <c r="IN359" s="86"/>
      <c r="IO359" s="86"/>
      <c r="IP359" s="86"/>
      <c r="IQ359" s="86"/>
      <c r="IR359" s="86"/>
      <c r="IS359" s="86"/>
      <c r="IT359" s="86"/>
      <c r="IU359" s="86"/>
      <c r="IV359" s="86"/>
    </row>
    <row r="360" spans="1:256" s="31" customFormat="1" ht="12" customHeight="1">
      <c r="A360" s="17"/>
      <c r="B360" s="71"/>
      <c r="C360" s="238"/>
      <c r="D360" s="239"/>
      <c r="E360" s="240"/>
      <c r="F360" s="241"/>
      <c r="G360" s="33"/>
      <c r="H360" s="31" t="s">
        <v>242</v>
      </c>
      <c r="O360" s="86" t="s">
        <v>266</v>
      </c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16"/>
      <c r="BQ360" s="16"/>
      <c r="BR360" s="16"/>
      <c r="BS360" s="16"/>
      <c r="BT360" s="16"/>
      <c r="BU360" s="16"/>
      <c r="BV360" s="16"/>
      <c r="BW360" s="16"/>
      <c r="BX360" s="16"/>
      <c r="BY360" s="16"/>
      <c r="BZ360" s="16"/>
      <c r="CA360" s="16"/>
      <c r="CB360" s="16"/>
      <c r="CC360" s="16"/>
      <c r="CD360" s="16"/>
      <c r="CE360" s="16"/>
      <c r="CF360" s="16"/>
      <c r="CG360" s="16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16"/>
      <c r="CU360" s="16"/>
      <c r="CV360" s="16"/>
      <c r="CW360" s="16"/>
      <c r="CX360" s="16"/>
      <c r="CY360" s="16"/>
      <c r="CZ360" s="16"/>
      <c r="DA360" s="16"/>
      <c r="DB360" s="16"/>
      <c r="DC360" s="16"/>
      <c r="DD360" s="16"/>
      <c r="DE360" s="16"/>
      <c r="DF360" s="16"/>
      <c r="DG360" s="16"/>
      <c r="DH360" s="16"/>
      <c r="DI360" s="16"/>
      <c r="DJ360" s="16"/>
      <c r="DK360" s="16"/>
      <c r="DL360" s="16"/>
      <c r="DM360" s="16"/>
      <c r="DN360" s="16"/>
      <c r="DO360" s="16"/>
      <c r="DP360" s="16"/>
      <c r="DQ360" s="16"/>
      <c r="DR360" s="16"/>
      <c r="DS360" s="16"/>
      <c r="DT360" s="16"/>
      <c r="DU360" s="16"/>
      <c r="DV360" s="16"/>
      <c r="DW360" s="16"/>
      <c r="DX360" s="16"/>
      <c r="DY360" s="16"/>
      <c r="DZ360" s="16"/>
      <c r="EA360" s="16"/>
      <c r="EB360" s="16"/>
      <c r="EC360" s="16"/>
      <c r="ED360" s="16"/>
      <c r="EE360" s="16"/>
      <c r="EF360" s="16"/>
      <c r="EG360" s="16"/>
      <c r="EH360" s="16"/>
      <c r="EI360" s="16"/>
      <c r="EJ360" s="16"/>
      <c r="EK360" s="16"/>
      <c r="EL360" s="16"/>
      <c r="EM360" s="16"/>
      <c r="EN360" s="16"/>
      <c r="EO360" s="16"/>
      <c r="EP360" s="16"/>
      <c r="EQ360" s="16"/>
      <c r="ER360" s="16"/>
      <c r="ES360" s="16"/>
      <c r="ET360" s="16"/>
      <c r="EU360" s="16"/>
      <c r="EV360" s="16"/>
      <c r="EW360" s="16"/>
      <c r="EX360" s="16"/>
      <c r="EY360" s="16"/>
      <c r="EZ360" s="16"/>
      <c r="FA360" s="16"/>
      <c r="FB360" s="16"/>
      <c r="FC360" s="16"/>
      <c r="FD360" s="16"/>
      <c r="FE360" s="16"/>
      <c r="FF360" s="16"/>
      <c r="FG360" s="16"/>
      <c r="FH360" s="16"/>
      <c r="FI360" s="16"/>
      <c r="FJ360" s="16"/>
      <c r="FK360" s="16"/>
      <c r="FL360" s="16"/>
      <c r="FM360" s="16"/>
      <c r="FN360" s="16"/>
      <c r="FO360" s="16"/>
      <c r="FP360" s="16"/>
      <c r="FQ360" s="16"/>
      <c r="FR360" s="16"/>
      <c r="FS360" s="16"/>
      <c r="FT360" s="16"/>
      <c r="FU360" s="16"/>
      <c r="FV360" s="16"/>
      <c r="FW360" s="16"/>
      <c r="FX360" s="16"/>
      <c r="FY360" s="16"/>
      <c r="FZ360" s="16"/>
      <c r="GA360" s="16"/>
      <c r="GB360" s="16"/>
      <c r="GC360" s="16"/>
      <c r="GD360" s="16"/>
      <c r="GE360" s="16"/>
      <c r="GF360" s="16"/>
      <c r="GG360" s="16"/>
      <c r="GH360" s="16"/>
      <c r="GI360" s="16"/>
      <c r="GJ360" s="16"/>
      <c r="GK360" s="16"/>
      <c r="GL360" s="16"/>
      <c r="GM360" s="16"/>
      <c r="GN360" s="16"/>
      <c r="GO360" s="16"/>
      <c r="GP360" s="16"/>
      <c r="GQ360" s="16"/>
      <c r="GR360" s="16"/>
      <c r="GS360" s="16"/>
      <c r="GT360" s="16"/>
      <c r="GU360" s="16"/>
      <c r="GV360" s="16"/>
      <c r="GW360" s="16"/>
      <c r="GX360" s="16"/>
      <c r="GY360" s="16"/>
      <c r="GZ360" s="16"/>
      <c r="HA360" s="16"/>
      <c r="HB360" s="16"/>
      <c r="HC360" s="16"/>
      <c r="HD360" s="16"/>
      <c r="HE360" s="16"/>
      <c r="HF360" s="16"/>
      <c r="HG360" s="16"/>
      <c r="HH360" s="16"/>
      <c r="HI360" s="16"/>
      <c r="HJ360" s="16"/>
      <c r="HK360" s="16"/>
      <c r="HL360" s="16"/>
      <c r="HM360" s="16"/>
      <c r="HN360" s="16"/>
      <c r="HO360" s="16"/>
      <c r="HP360" s="16"/>
      <c r="HQ360" s="16"/>
      <c r="HR360" s="16"/>
      <c r="HS360" s="16"/>
      <c r="HT360" s="16"/>
      <c r="HU360" s="16"/>
      <c r="HV360" s="16"/>
      <c r="HW360" s="16"/>
      <c r="HX360" s="16"/>
      <c r="HY360" s="16"/>
      <c r="HZ360" s="16"/>
      <c r="IA360" s="16"/>
      <c r="IB360" s="16"/>
      <c r="IC360" s="16"/>
      <c r="ID360" s="16"/>
      <c r="IE360" s="16"/>
      <c r="IF360" s="16"/>
      <c r="IG360" s="16"/>
      <c r="IH360" s="16"/>
      <c r="II360" s="16"/>
      <c r="IJ360" s="16"/>
      <c r="IK360" s="16"/>
      <c r="IL360" s="16"/>
      <c r="IM360" s="16"/>
      <c r="IN360" s="16"/>
      <c r="IO360" s="16"/>
      <c r="IP360" s="16"/>
      <c r="IQ360" s="16"/>
      <c r="IR360" s="16"/>
      <c r="IS360" s="16"/>
      <c r="IT360" s="16"/>
      <c r="IU360" s="16"/>
      <c r="IV360" s="16"/>
    </row>
    <row r="361" spans="1:256" s="31" customFormat="1" ht="14.25" customHeight="1">
      <c r="A361" s="171" t="s">
        <v>151</v>
      </c>
      <c r="B361" s="71"/>
      <c r="C361" s="44"/>
      <c r="D361" s="73"/>
      <c r="E361" s="74"/>
      <c r="F361" s="56"/>
      <c r="G361" s="75"/>
      <c r="O361" s="8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  <c r="EO361" s="16"/>
      <c r="EP361" s="16"/>
      <c r="EQ361" s="16"/>
      <c r="ER361" s="16"/>
      <c r="ES361" s="16"/>
      <c r="ET361" s="16"/>
      <c r="EU361" s="16"/>
      <c r="EV361" s="16"/>
      <c r="EW361" s="16"/>
      <c r="EX361" s="16"/>
      <c r="EY361" s="16"/>
      <c r="EZ361" s="16"/>
      <c r="FA361" s="16"/>
      <c r="FB361" s="16"/>
      <c r="FC361" s="16"/>
      <c r="FD361" s="16"/>
      <c r="FE361" s="16"/>
      <c r="FF361" s="16"/>
      <c r="FG361" s="16"/>
      <c r="FH361" s="16"/>
      <c r="FI361" s="16"/>
      <c r="FJ361" s="16"/>
      <c r="FK361" s="16"/>
      <c r="FL361" s="16"/>
      <c r="FM361" s="16"/>
      <c r="FN361" s="16"/>
      <c r="FO361" s="16"/>
      <c r="FP361" s="16"/>
      <c r="FQ361" s="16"/>
      <c r="FR361" s="16"/>
      <c r="FS361" s="16"/>
      <c r="FT361" s="16"/>
      <c r="FU361" s="16"/>
      <c r="FV361" s="16"/>
      <c r="FW361" s="16"/>
      <c r="FX361" s="16"/>
      <c r="FY361" s="16"/>
      <c r="FZ361" s="16"/>
      <c r="GA361" s="16"/>
      <c r="GB361" s="16"/>
      <c r="GC361" s="16"/>
      <c r="GD361" s="16"/>
      <c r="GE361" s="16"/>
      <c r="GF361" s="16"/>
      <c r="GG361" s="16"/>
      <c r="GH361" s="16"/>
      <c r="GI361" s="16"/>
      <c r="GJ361" s="16"/>
      <c r="GK361" s="16"/>
      <c r="GL361" s="16"/>
      <c r="GM361" s="16"/>
      <c r="GN361" s="16"/>
      <c r="GO361" s="16"/>
      <c r="GP361" s="16"/>
      <c r="GQ361" s="16"/>
      <c r="GR361" s="16"/>
      <c r="GS361" s="16"/>
      <c r="GT361" s="16"/>
      <c r="GU361" s="16"/>
      <c r="GV361" s="16"/>
      <c r="GW361" s="16"/>
      <c r="GX361" s="16"/>
      <c r="GY361" s="16"/>
      <c r="GZ361" s="16"/>
      <c r="HA361" s="16"/>
      <c r="HB361" s="16"/>
      <c r="HC361" s="16"/>
      <c r="HD361" s="16"/>
      <c r="HE361" s="16"/>
      <c r="HF361" s="16"/>
      <c r="HG361" s="16"/>
      <c r="HH361" s="16"/>
      <c r="HI361" s="16"/>
      <c r="HJ361" s="16"/>
      <c r="HK361" s="16"/>
      <c r="HL361" s="16"/>
      <c r="HM361" s="16"/>
      <c r="HN361" s="16"/>
      <c r="HO361" s="16"/>
      <c r="HP361" s="16"/>
      <c r="HQ361" s="16"/>
      <c r="HR361" s="16"/>
      <c r="HS361" s="16"/>
      <c r="HT361" s="16"/>
      <c r="HU361" s="16"/>
      <c r="HV361" s="16"/>
      <c r="HW361" s="16"/>
      <c r="HX361" s="16"/>
      <c r="HY361" s="16"/>
      <c r="HZ361" s="16"/>
      <c r="IA361" s="16"/>
      <c r="IB361" s="16"/>
      <c r="IC361" s="16"/>
      <c r="ID361" s="16"/>
      <c r="IE361" s="16"/>
      <c r="IF361" s="16"/>
      <c r="IG361" s="16"/>
      <c r="IH361" s="16"/>
      <c r="II361" s="16"/>
      <c r="IJ361" s="16"/>
      <c r="IK361" s="16"/>
      <c r="IL361" s="16"/>
      <c r="IM361" s="16"/>
      <c r="IN361" s="16"/>
      <c r="IO361" s="16"/>
      <c r="IP361" s="16"/>
      <c r="IQ361" s="16"/>
      <c r="IR361" s="16"/>
      <c r="IS361" s="16"/>
      <c r="IT361" s="16"/>
      <c r="IU361" s="16"/>
      <c r="IV361" s="16"/>
    </row>
    <row r="362" spans="1:256" s="31" customFormat="1" ht="14.25" customHeight="1">
      <c r="A362" s="81"/>
      <c r="B362" s="20"/>
      <c r="C362" s="72"/>
      <c r="D362" s="59"/>
      <c r="E362" s="63"/>
      <c r="F362" s="39"/>
      <c r="G362" s="40"/>
      <c r="O362" s="8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16"/>
      <c r="CU362" s="16"/>
      <c r="CV362" s="16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16"/>
      <c r="DL362" s="16"/>
      <c r="DM362" s="16"/>
      <c r="DN362" s="16"/>
      <c r="DO362" s="16"/>
      <c r="DP362" s="16"/>
      <c r="DQ362" s="16"/>
      <c r="DR362" s="16"/>
      <c r="DS362" s="16"/>
      <c r="DT362" s="16"/>
      <c r="DU362" s="16"/>
      <c r="DV362" s="16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  <c r="EO362" s="16"/>
      <c r="EP362" s="16"/>
      <c r="EQ362" s="16"/>
      <c r="ER362" s="16"/>
      <c r="ES362" s="16"/>
      <c r="ET362" s="16"/>
      <c r="EU362" s="16"/>
      <c r="EV362" s="16"/>
      <c r="EW362" s="16"/>
      <c r="EX362" s="16"/>
      <c r="EY362" s="16"/>
      <c r="EZ362" s="16"/>
      <c r="FA362" s="16"/>
      <c r="FB362" s="16"/>
      <c r="FC362" s="16"/>
      <c r="FD362" s="16"/>
      <c r="FE362" s="16"/>
      <c r="FF362" s="16"/>
      <c r="FG362" s="16"/>
      <c r="FH362" s="16"/>
      <c r="FI362" s="16"/>
      <c r="FJ362" s="16"/>
      <c r="FK362" s="16"/>
      <c r="FL362" s="16"/>
      <c r="FM362" s="16"/>
      <c r="FN362" s="16"/>
      <c r="FO362" s="16"/>
      <c r="FP362" s="16"/>
      <c r="FQ362" s="16"/>
      <c r="FR362" s="16"/>
      <c r="FS362" s="16"/>
      <c r="FT362" s="16"/>
      <c r="FU362" s="16"/>
      <c r="FV362" s="16"/>
      <c r="FW362" s="16"/>
      <c r="FX362" s="16"/>
      <c r="FY362" s="16"/>
      <c r="FZ362" s="16"/>
      <c r="GA362" s="16"/>
      <c r="GB362" s="16"/>
      <c r="GC362" s="16"/>
      <c r="GD362" s="16"/>
      <c r="GE362" s="16"/>
      <c r="GF362" s="16"/>
      <c r="GG362" s="16"/>
      <c r="GH362" s="16"/>
      <c r="GI362" s="16"/>
      <c r="GJ362" s="16"/>
      <c r="GK362" s="16"/>
      <c r="GL362" s="16"/>
      <c r="GM362" s="16"/>
      <c r="GN362" s="16"/>
      <c r="GO362" s="16"/>
      <c r="GP362" s="16"/>
      <c r="GQ362" s="16"/>
      <c r="GR362" s="16"/>
      <c r="GS362" s="16"/>
      <c r="GT362" s="16"/>
      <c r="GU362" s="16"/>
      <c r="GV362" s="16"/>
      <c r="GW362" s="16"/>
      <c r="GX362" s="16"/>
      <c r="GY362" s="16"/>
      <c r="GZ362" s="16"/>
      <c r="HA362" s="16"/>
      <c r="HB362" s="16"/>
      <c r="HC362" s="16"/>
      <c r="HD362" s="16"/>
      <c r="HE362" s="16"/>
      <c r="HF362" s="16"/>
      <c r="HG362" s="16"/>
      <c r="HH362" s="16"/>
      <c r="HI362" s="16"/>
      <c r="HJ362" s="16"/>
      <c r="HK362" s="16"/>
      <c r="HL362" s="16"/>
      <c r="HM362" s="16"/>
      <c r="HN362" s="16"/>
      <c r="HO362" s="16"/>
      <c r="HP362" s="16"/>
      <c r="HQ362" s="16"/>
      <c r="HR362" s="16"/>
      <c r="HS362" s="16"/>
      <c r="HT362" s="16"/>
      <c r="HU362" s="16"/>
      <c r="HV362" s="16"/>
      <c r="HW362" s="16"/>
      <c r="HX362" s="16"/>
      <c r="HY362" s="16"/>
      <c r="HZ362" s="16"/>
      <c r="IA362" s="16"/>
      <c r="IB362" s="16"/>
      <c r="IC362" s="16"/>
      <c r="ID362" s="16"/>
      <c r="IE362" s="16"/>
      <c r="IF362" s="16"/>
      <c r="IG362" s="16"/>
      <c r="IH362" s="16"/>
      <c r="II362" s="16"/>
      <c r="IJ362" s="16"/>
      <c r="IK362" s="16"/>
      <c r="IL362" s="16"/>
      <c r="IM362" s="16"/>
      <c r="IN362" s="16"/>
      <c r="IO362" s="16"/>
      <c r="IP362" s="16"/>
      <c r="IQ362" s="16"/>
      <c r="IR362" s="16"/>
      <c r="IS362" s="16"/>
      <c r="IT362" s="16"/>
      <c r="IU362" s="16"/>
      <c r="IV362" s="16"/>
    </row>
    <row r="363" spans="1:256" s="31" customFormat="1" ht="12" customHeight="1">
      <c r="A363" s="67" t="s">
        <v>37</v>
      </c>
      <c r="B363"/>
      <c r="C363" s="44"/>
      <c r="D363" s="16"/>
      <c r="E363" s="16"/>
      <c r="F363" s="16"/>
      <c r="G363"/>
      <c r="O363" s="8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16"/>
      <c r="CU363" s="16"/>
      <c r="CV363" s="16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16"/>
      <c r="DL363" s="16"/>
      <c r="DM363" s="16"/>
      <c r="DN363" s="16"/>
      <c r="DO363" s="16"/>
      <c r="DP363" s="16"/>
      <c r="DQ363" s="16"/>
      <c r="DR363" s="16"/>
      <c r="DS363" s="16"/>
      <c r="DT363" s="16"/>
      <c r="DU363" s="16"/>
      <c r="DV363" s="16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  <c r="EO363" s="16"/>
      <c r="EP363" s="16"/>
      <c r="EQ363" s="16"/>
      <c r="ER363" s="16"/>
      <c r="ES363" s="16"/>
      <c r="ET363" s="16"/>
      <c r="EU363" s="16"/>
      <c r="EV363" s="16"/>
      <c r="EW363" s="16"/>
      <c r="EX363" s="16"/>
      <c r="EY363" s="16"/>
      <c r="EZ363" s="16"/>
      <c r="FA363" s="16"/>
      <c r="FB363" s="16"/>
      <c r="FC363" s="16"/>
      <c r="FD363" s="16"/>
      <c r="FE363" s="16"/>
      <c r="FF363" s="16"/>
      <c r="FG363" s="16"/>
      <c r="FH363" s="16"/>
      <c r="FI363" s="16"/>
      <c r="FJ363" s="16"/>
      <c r="FK363" s="16"/>
      <c r="FL363" s="16"/>
      <c r="FM363" s="16"/>
      <c r="FN363" s="16"/>
      <c r="FO363" s="16"/>
      <c r="FP363" s="16"/>
      <c r="FQ363" s="16"/>
      <c r="FR363" s="16"/>
      <c r="FS363" s="16"/>
      <c r="FT363" s="16"/>
      <c r="FU363" s="16"/>
      <c r="FV363" s="16"/>
      <c r="FW363" s="16"/>
      <c r="FX363" s="16"/>
      <c r="FY363" s="16"/>
      <c r="FZ363" s="16"/>
      <c r="GA363" s="16"/>
      <c r="GB363" s="16"/>
      <c r="GC363" s="16"/>
      <c r="GD363" s="16"/>
      <c r="GE363" s="16"/>
      <c r="GF363" s="16"/>
      <c r="GG363" s="16"/>
      <c r="GH363" s="16"/>
      <c r="GI363" s="16"/>
      <c r="GJ363" s="16"/>
      <c r="GK363" s="16"/>
      <c r="GL363" s="16"/>
      <c r="GM363" s="16"/>
      <c r="GN363" s="16"/>
      <c r="GO363" s="16"/>
      <c r="GP363" s="16"/>
      <c r="GQ363" s="16"/>
      <c r="GR363" s="16"/>
      <c r="GS363" s="16"/>
      <c r="GT363" s="16"/>
      <c r="GU363" s="16"/>
      <c r="GV363" s="16"/>
      <c r="GW363" s="16"/>
      <c r="GX363" s="16"/>
      <c r="GY363" s="16"/>
      <c r="GZ363" s="16"/>
      <c r="HA363" s="16"/>
      <c r="HB363" s="16"/>
      <c r="HC363" s="16"/>
      <c r="HD363" s="16"/>
      <c r="HE363" s="16"/>
      <c r="HF363" s="16"/>
      <c r="HG363" s="16"/>
      <c r="HH363" s="16"/>
      <c r="HI363" s="16"/>
      <c r="HJ363" s="16"/>
      <c r="HK363" s="16"/>
      <c r="HL363" s="16"/>
      <c r="HM363" s="16"/>
      <c r="HN363" s="16"/>
      <c r="HO363" s="16"/>
      <c r="HP363" s="16"/>
      <c r="HQ363" s="16"/>
      <c r="HR363" s="16"/>
      <c r="HS363" s="16"/>
      <c r="HT363" s="16"/>
      <c r="HU363" s="16"/>
      <c r="HV363" s="16"/>
      <c r="HW363" s="16"/>
      <c r="HX363" s="16"/>
      <c r="HY363" s="16"/>
      <c r="HZ363" s="16"/>
      <c r="IA363" s="16"/>
      <c r="IB363" s="16"/>
      <c r="IC363" s="16"/>
      <c r="ID363" s="16"/>
      <c r="IE363" s="16"/>
      <c r="IF363" s="16"/>
      <c r="IG363" s="16"/>
      <c r="IH363" s="16"/>
      <c r="II363" s="16"/>
      <c r="IJ363" s="16"/>
      <c r="IK363" s="16"/>
      <c r="IL363" s="16"/>
      <c r="IM363" s="16"/>
      <c r="IN363" s="16"/>
      <c r="IO363" s="16"/>
      <c r="IP363" s="16"/>
      <c r="IQ363" s="16"/>
      <c r="IR363" s="16"/>
      <c r="IS363" s="16"/>
      <c r="IT363" s="16"/>
      <c r="IU363" s="16"/>
      <c r="IV363" s="16"/>
    </row>
    <row r="365" spans="1:16" ht="25.5">
      <c r="A365" s="89" t="s">
        <v>11</v>
      </c>
      <c r="B365" s="7" t="s">
        <v>12</v>
      </c>
      <c r="C365" s="5" t="s">
        <v>13</v>
      </c>
      <c r="D365" s="54" t="s">
        <v>126</v>
      </c>
      <c r="E365" s="61" t="s">
        <v>127</v>
      </c>
      <c r="F365" s="5" t="s">
        <v>2</v>
      </c>
      <c r="G365" s="53" t="s">
        <v>128</v>
      </c>
      <c r="P365" s="86"/>
    </row>
    <row r="366" spans="1:16" ht="25.5">
      <c r="A366" s="169" t="s">
        <v>35</v>
      </c>
      <c r="B366" s="173" t="s">
        <v>33</v>
      </c>
      <c r="C366" s="165" t="s">
        <v>329</v>
      </c>
      <c r="D366" s="204">
        <v>13000</v>
      </c>
      <c r="E366" s="202">
        <v>13000</v>
      </c>
      <c r="F366" s="456">
        <v>283</v>
      </c>
      <c r="G366" s="206">
        <f aca="true" t="shared" si="10" ref="G366:G372">F366/E366*100</f>
        <v>2.176923076923077</v>
      </c>
      <c r="P366" s="229"/>
    </row>
    <row r="367" spans="1:16" ht="25.5">
      <c r="A367" s="169" t="s">
        <v>35</v>
      </c>
      <c r="B367" s="173" t="s">
        <v>33</v>
      </c>
      <c r="C367" s="165" t="s">
        <v>152</v>
      </c>
      <c r="D367" s="204">
        <v>34900</v>
      </c>
      <c r="E367" s="202">
        <v>34900</v>
      </c>
      <c r="F367" s="456">
        <v>61</v>
      </c>
      <c r="G367" s="206">
        <f t="shared" si="10"/>
        <v>0.17478510028653294</v>
      </c>
      <c r="P367" s="175"/>
    </row>
    <row r="368" spans="1:18" ht="25.5">
      <c r="A368" s="169" t="s">
        <v>35</v>
      </c>
      <c r="B368" s="164" t="s">
        <v>33</v>
      </c>
      <c r="C368" s="153" t="s">
        <v>381</v>
      </c>
      <c r="D368" s="204">
        <v>14700</v>
      </c>
      <c r="E368" s="444">
        <v>14100</v>
      </c>
      <c r="F368" s="455">
        <v>0</v>
      </c>
      <c r="G368" s="206">
        <f t="shared" si="10"/>
        <v>0</v>
      </c>
      <c r="P368" s="86"/>
      <c r="R368" s="214"/>
    </row>
    <row r="369" spans="1:18" ht="25.5">
      <c r="A369" s="169" t="s">
        <v>35</v>
      </c>
      <c r="B369" s="164" t="s">
        <v>33</v>
      </c>
      <c r="C369" s="153" t="s">
        <v>382</v>
      </c>
      <c r="D369" s="204">
        <v>1000</v>
      </c>
      <c r="E369" s="202">
        <v>1000</v>
      </c>
      <c r="F369" s="455">
        <v>0</v>
      </c>
      <c r="G369" s="206">
        <f t="shared" si="10"/>
        <v>0</v>
      </c>
      <c r="P369" s="86"/>
      <c r="R369" s="214"/>
    </row>
    <row r="370" spans="1:18" ht="25.5">
      <c r="A370" s="169" t="s">
        <v>35</v>
      </c>
      <c r="B370" s="164" t="s">
        <v>33</v>
      </c>
      <c r="C370" s="153" t="s">
        <v>153</v>
      </c>
      <c r="D370" s="204">
        <v>10520</v>
      </c>
      <c r="E370" s="444">
        <v>10520</v>
      </c>
      <c r="F370" s="455">
        <v>0</v>
      </c>
      <c r="G370" s="206">
        <f>F370/E370*100</f>
        <v>0</v>
      </c>
      <c r="P370" s="86"/>
      <c r="R370" s="214"/>
    </row>
    <row r="371" spans="1:18" ht="25.5" customHeight="1">
      <c r="A371" s="169" t="s">
        <v>35</v>
      </c>
      <c r="B371" s="164" t="s">
        <v>33</v>
      </c>
      <c r="C371" s="153" t="s">
        <v>578</v>
      </c>
      <c r="D371" s="204">
        <v>0</v>
      </c>
      <c r="E371" s="444">
        <v>165</v>
      </c>
      <c r="F371" s="455">
        <v>165</v>
      </c>
      <c r="G371" s="206">
        <f t="shared" si="10"/>
        <v>100</v>
      </c>
      <c r="P371" s="86"/>
      <c r="R371" s="214"/>
    </row>
    <row r="372" spans="1:256" s="31" customFormat="1" ht="13.5" customHeight="1">
      <c r="A372" s="234"/>
      <c r="B372" s="251"/>
      <c r="C372" s="250" t="s">
        <v>317</v>
      </c>
      <c r="D372" s="335">
        <f>SUM(D366:D371)</f>
        <v>74120</v>
      </c>
      <c r="E372" s="336">
        <f>SUM(E366:E371)</f>
        <v>73685</v>
      </c>
      <c r="F372" s="454">
        <f>SUM(F366:F371)</f>
        <v>509</v>
      </c>
      <c r="G372" s="259">
        <f t="shared" si="10"/>
        <v>0.6907783130895027</v>
      </c>
      <c r="O372" s="8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16"/>
      <c r="CU372" s="16"/>
      <c r="CV372" s="16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16"/>
      <c r="DL372" s="16"/>
      <c r="DM372" s="16"/>
      <c r="DN372" s="16"/>
      <c r="DO372" s="16"/>
      <c r="DP372" s="16"/>
      <c r="DQ372" s="16"/>
      <c r="DR372" s="16"/>
      <c r="DS372" s="16"/>
      <c r="DT372" s="16"/>
      <c r="DU372" s="16"/>
      <c r="DV372" s="16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  <c r="EO372" s="16"/>
      <c r="EP372" s="16"/>
      <c r="EQ372" s="16"/>
      <c r="ER372" s="16"/>
      <c r="ES372" s="16"/>
      <c r="ET372" s="16"/>
      <c r="EU372" s="16"/>
      <c r="EV372" s="16"/>
      <c r="EW372" s="16"/>
      <c r="EX372" s="16"/>
      <c r="EY372" s="16"/>
      <c r="EZ372" s="16"/>
      <c r="FA372" s="16"/>
      <c r="FB372" s="16"/>
      <c r="FC372" s="16"/>
      <c r="FD372" s="16"/>
      <c r="FE372" s="16"/>
      <c r="FF372" s="16"/>
      <c r="FG372" s="16"/>
      <c r="FH372" s="16"/>
      <c r="FI372" s="16"/>
      <c r="FJ372" s="16"/>
      <c r="FK372" s="16"/>
      <c r="FL372" s="16"/>
      <c r="FM372" s="16"/>
      <c r="FN372" s="16"/>
      <c r="FO372" s="16"/>
      <c r="FP372" s="16"/>
      <c r="FQ372" s="16"/>
      <c r="FR372" s="16"/>
      <c r="FS372" s="16"/>
      <c r="FT372" s="16"/>
      <c r="FU372" s="16"/>
      <c r="FV372" s="16"/>
      <c r="FW372" s="16"/>
      <c r="FX372" s="16"/>
      <c r="FY372" s="16"/>
      <c r="FZ372" s="16"/>
      <c r="GA372" s="16"/>
      <c r="GB372" s="16"/>
      <c r="GC372" s="16"/>
      <c r="GD372" s="16"/>
      <c r="GE372" s="16"/>
      <c r="GF372" s="16"/>
      <c r="GG372" s="16"/>
      <c r="GH372" s="16"/>
      <c r="GI372" s="16"/>
      <c r="GJ372" s="16"/>
      <c r="GK372" s="16"/>
      <c r="GL372" s="16"/>
      <c r="GM372" s="16"/>
      <c r="GN372" s="16"/>
      <c r="GO372" s="16"/>
      <c r="GP372" s="16"/>
      <c r="GQ372" s="16"/>
      <c r="GR372" s="16"/>
      <c r="GS372" s="16"/>
      <c r="GT372" s="16"/>
      <c r="GU372" s="16"/>
      <c r="GV372" s="16"/>
      <c r="GW372" s="16"/>
      <c r="GX372" s="16"/>
      <c r="GY372" s="16"/>
      <c r="GZ372" s="16"/>
      <c r="HA372" s="16"/>
      <c r="HB372" s="16"/>
      <c r="HC372" s="16"/>
      <c r="HD372" s="16"/>
      <c r="HE372" s="16"/>
      <c r="HF372" s="16"/>
      <c r="HG372" s="16"/>
      <c r="HH372" s="16"/>
      <c r="HI372" s="16"/>
      <c r="HJ372" s="16"/>
      <c r="HK372" s="16"/>
      <c r="HL372" s="16"/>
      <c r="HM372" s="16"/>
      <c r="HN372" s="16"/>
      <c r="HO372" s="16"/>
      <c r="HP372" s="16"/>
      <c r="HQ372" s="16"/>
      <c r="HR372" s="16"/>
      <c r="HS372" s="16"/>
      <c r="HT372" s="16"/>
      <c r="HU372" s="16"/>
      <c r="HV372" s="16"/>
      <c r="HW372" s="16"/>
      <c r="HX372" s="16"/>
      <c r="HY372" s="16"/>
      <c r="HZ372" s="16"/>
      <c r="IA372" s="16"/>
      <c r="IB372" s="16"/>
      <c r="IC372" s="16"/>
      <c r="ID372" s="16"/>
      <c r="IE372" s="16"/>
      <c r="IF372" s="16"/>
      <c r="IG372" s="16"/>
      <c r="IH372" s="16"/>
      <c r="II372" s="16"/>
      <c r="IJ372" s="16"/>
      <c r="IK372" s="16"/>
      <c r="IL372" s="16"/>
      <c r="IM372" s="16"/>
      <c r="IN372" s="16"/>
      <c r="IO372" s="16"/>
      <c r="IP372" s="16"/>
      <c r="IQ372" s="16"/>
      <c r="IR372" s="16"/>
      <c r="IS372" s="16"/>
      <c r="IT372" s="16"/>
      <c r="IU372" s="16"/>
      <c r="IV372" s="16"/>
    </row>
    <row r="373" spans="1:256" s="31" customFormat="1" ht="13.5" customHeight="1">
      <c r="A373" s="17"/>
      <c r="B373" s="71"/>
      <c r="C373" s="238"/>
      <c r="D373" s="338"/>
      <c r="E373" s="339"/>
      <c r="F373" s="340"/>
      <c r="G373" s="261"/>
      <c r="O373" s="8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16"/>
      <c r="CU373" s="16"/>
      <c r="CV373" s="16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16"/>
      <c r="DL373" s="16"/>
      <c r="DM373" s="16"/>
      <c r="DN373" s="16"/>
      <c r="DO373" s="16"/>
      <c r="DP373" s="16"/>
      <c r="DQ373" s="16"/>
      <c r="DR373" s="16"/>
      <c r="DS373" s="16"/>
      <c r="DT373" s="16"/>
      <c r="DU373" s="16"/>
      <c r="DV373" s="16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  <c r="EO373" s="16"/>
      <c r="EP373" s="16"/>
      <c r="EQ373" s="16"/>
      <c r="ER373" s="16"/>
      <c r="ES373" s="16"/>
      <c r="ET373" s="16"/>
      <c r="EU373" s="16"/>
      <c r="EV373" s="16"/>
      <c r="EW373" s="16"/>
      <c r="EX373" s="16"/>
      <c r="EY373" s="16"/>
      <c r="EZ373" s="16"/>
      <c r="FA373" s="16"/>
      <c r="FB373" s="16"/>
      <c r="FC373" s="16"/>
      <c r="FD373" s="16"/>
      <c r="FE373" s="16"/>
      <c r="FF373" s="16"/>
      <c r="FG373" s="16"/>
      <c r="FH373" s="16"/>
      <c r="FI373" s="16"/>
      <c r="FJ373" s="16"/>
      <c r="FK373" s="16"/>
      <c r="FL373" s="16"/>
      <c r="FM373" s="16"/>
      <c r="FN373" s="16"/>
      <c r="FO373" s="16"/>
      <c r="FP373" s="16"/>
      <c r="FQ373" s="16"/>
      <c r="FR373" s="16"/>
      <c r="FS373" s="16"/>
      <c r="FT373" s="16"/>
      <c r="FU373" s="16"/>
      <c r="FV373" s="16"/>
      <c r="FW373" s="16"/>
      <c r="FX373" s="16"/>
      <c r="FY373" s="16"/>
      <c r="FZ373" s="16"/>
      <c r="GA373" s="16"/>
      <c r="GB373" s="16"/>
      <c r="GC373" s="16"/>
      <c r="GD373" s="16"/>
      <c r="GE373" s="16"/>
      <c r="GF373" s="16"/>
      <c r="GG373" s="16"/>
      <c r="GH373" s="16"/>
      <c r="GI373" s="16"/>
      <c r="GJ373" s="16"/>
      <c r="GK373" s="16"/>
      <c r="GL373" s="16"/>
      <c r="GM373" s="16"/>
      <c r="GN373" s="16"/>
      <c r="GO373" s="16"/>
      <c r="GP373" s="16"/>
      <c r="GQ373" s="16"/>
      <c r="GR373" s="16"/>
      <c r="GS373" s="16"/>
      <c r="GT373" s="16"/>
      <c r="GU373" s="16"/>
      <c r="GV373" s="16"/>
      <c r="GW373" s="16"/>
      <c r="GX373" s="16"/>
      <c r="GY373" s="16"/>
      <c r="GZ373" s="16"/>
      <c r="HA373" s="16"/>
      <c r="HB373" s="16"/>
      <c r="HC373" s="16"/>
      <c r="HD373" s="16"/>
      <c r="HE373" s="16"/>
      <c r="HF373" s="16"/>
      <c r="HG373" s="16"/>
      <c r="HH373" s="16"/>
      <c r="HI373" s="16"/>
      <c r="HJ373" s="16"/>
      <c r="HK373" s="16"/>
      <c r="HL373" s="16"/>
      <c r="HM373" s="16"/>
      <c r="HN373" s="16"/>
      <c r="HO373" s="16"/>
      <c r="HP373" s="16"/>
      <c r="HQ373" s="16"/>
      <c r="HR373" s="16"/>
      <c r="HS373" s="16"/>
      <c r="HT373" s="16"/>
      <c r="HU373" s="16"/>
      <c r="HV373" s="16"/>
      <c r="HW373" s="16"/>
      <c r="HX373" s="16"/>
      <c r="HY373" s="16"/>
      <c r="HZ373" s="16"/>
      <c r="IA373" s="16"/>
      <c r="IB373" s="16"/>
      <c r="IC373" s="16"/>
      <c r="ID373" s="16"/>
      <c r="IE373" s="16"/>
      <c r="IF373" s="16"/>
      <c r="IG373" s="16"/>
      <c r="IH373" s="16"/>
      <c r="II373" s="16"/>
      <c r="IJ373" s="16"/>
      <c r="IK373" s="16"/>
      <c r="IL373" s="16"/>
      <c r="IM373" s="16"/>
      <c r="IN373" s="16"/>
      <c r="IO373" s="16"/>
      <c r="IP373" s="16"/>
      <c r="IQ373" s="16"/>
      <c r="IR373" s="16"/>
      <c r="IS373" s="16"/>
      <c r="IT373" s="16"/>
      <c r="IU373" s="16"/>
      <c r="IV373" s="16"/>
    </row>
    <row r="374" spans="1:256" s="31" customFormat="1" ht="12.75">
      <c r="A374" s="12" t="s">
        <v>38</v>
      </c>
      <c r="B374"/>
      <c r="C374"/>
      <c r="D374" s="16"/>
      <c r="E374" s="16"/>
      <c r="F374" s="16"/>
      <c r="G374"/>
      <c r="O374" s="8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16"/>
      <c r="CU374" s="16"/>
      <c r="CV374" s="16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16"/>
      <c r="DL374" s="16"/>
      <c r="DM374" s="16"/>
      <c r="DN374" s="16"/>
      <c r="DO374" s="16"/>
      <c r="DP374" s="16"/>
      <c r="DQ374" s="16"/>
      <c r="DR374" s="16"/>
      <c r="DS374" s="16"/>
      <c r="DT374" s="16"/>
      <c r="DU374" s="16"/>
      <c r="DV374" s="16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  <c r="EO374" s="16"/>
      <c r="EP374" s="16"/>
      <c r="EQ374" s="16"/>
      <c r="ER374" s="16"/>
      <c r="ES374" s="16"/>
      <c r="ET374" s="16"/>
      <c r="EU374" s="16"/>
      <c r="EV374" s="16"/>
      <c r="EW374" s="16"/>
      <c r="EX374" s="16"/>
      <c r="EY374" s="16"/>
      <c r="EZ374" s="16"/>
      <c r="FA374" s="16"/>
      <c r="FB374" s="16"/>
      <c r="FC374" s="16"/>
      <c r="FD374" s="16"/>
      <c r="FE374" s="16"/>
      <c r="FF374" s="16"/>
      <c r="FG374" s="16"/>
      <c r="FH374" s="16"/>
      <c r="FI374" s="16"/>
      <c r="FJ374" s="16"/>
      <c r="FK374" s="16"/>
      <c r="FL374" s="16"/>
      <c r="FM374" s="16"/>
      <c r="FN374" s="16"/>
      <c r="FO374" s="16"/>
      <c r="FP374" s="16"/>
      <c r="FQ374" s="16"/>
      <c r="FR374" s="16"/>
      <c r="FS374" s="16"/>
      <c r="FT374" s="16"/>
      <c r="FU374" s="16"/>
      <c r="FV374" s="16"/>
      <c r="FW374" s="16"/>
      <c r="FX374" s="16"/>
      <c r="FY374" s="16"/>
      <c r="FZ374" s="16"/>
      <c r="GA374" s="16"/>
      <c r="GB374" s="16"/>
      <c r="GC374" s="16"/>
      <c r="GD374" s="16"/>
      <c r="GE374" s="16"/>
      <c r="GF374" s="16"/>
      <c r="GG374" s="16"/>
      <c r="GH374" s="16"/>
      <c r="GI374" s="16"/>
      <c r="GJ374" s="16"/>
      <c r="GK374" s="16"/>
      <c r="GL374" s="16"/>
      <c r="GM374" s="16"/>
      <c r="GN374" s="16"/>
      <c r="GO374" s="16"/>
      <c r="GP374" s="16"/>
      <c r="GQ374" s="16"/>
      <c r="GR374" s="16"/>
      <c r="GS374" s="16"/>
      <c r="GT374" s="16"/>
      <c r="GU374" s="16"/>
      <c r="GV374" s="16"/>
      <c r="GW374" s="16"/>
      <c r="GX374" s="16"/>
      <c r="GY374" s="16"/>
      <c r="GZ374" s="16"/>
      <c r="HA374" s="16"/>
      <c r="HB374" s="16"/>
      <c r="HC374" s="16"/>
      <c r="HD374" s="16"/>
      <c r="HE374" s="16"/>
      <c r="HF374" s="16"/>
      <c r="HG374" s="16"/>
      <c r="HH374" s="16"/>
      <c r="HI374" s="16"/>
      <c r="HJ374" s="16"/>
      <c r="HK374" s="16"/>
      <c r="HL374" s="16"/>
      <c r="HM374" s="16"/>
      <c r="HN374" s="16"/>
      <c r="HO374" s="16"/>
      <c r="HP374" s="16"/>
      <c r="HQ374" s="16"/>
      <c r="HR374" s="16"/>
      <c r="HS374" s="16"/>
      <c r="HT374" s="16"/>
      <c r="HU374" s="16"/>
      <c r="HV374" s="16"/>
      <c r="HW374" s="16"/>
      <c r="HX374" s="16"/>
      <c r="HY374" s="16"/>
      <c r="HZ374" s="16"/>
      <c r="IA374" s="16"/>
      <c r="IB374" s="16"/>
      <c r="IC374" s="16"/>
      <c r="ID374" s="16"/>
      <c r="IE374" s="16"/>
      <c r="IF374" s="16"/>
      <c r="IG374" s="16"/>
      <c r="IH374" s="16"/>
      <c r="II374" s="16"/>
      <c r="IJ374" s="16"/>
      <c r="IK374" s="16"/>
      <c r="IL374" s="16"/>
      <c r="IM374" s="16"/>
      <c r="IN374" s="16"/>
      <c r="IO374" s="16"/>
      <c r="IP374" s="16"/>
      <c r="IQ374" s="16"/>
      <c r="IR374" s="16"/>
      <c r="IS374" s="16"/>
      <c r="IT374" s="16"/>
      <c r="IU374" s="16"/>
      <c r="IV374" s="16"/>
    </row>
    <row r="375" spans="1:256" s="31" customFormat="1" ht="12.75">
      <c r="A375" s="14"/>
      <c r="B375"/>
      <c r="C375"/>
      <c r="D375" s="16"/>
      <c r="E375" s="16"/>
      <c r="F375" s="16"/>
      <c r="G375"/>
      <c r="O375" s="86"/>
      <c r="P375" s="16"/>
      <c r="Q375" s="16"/>
      <c r="R375" s="217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16"/>
      <c r="CU375" s="16"/>
      <c r="CV375" s="16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16"/>
      <c r="DL375" s="16"/>
      <c r="DM375" s="16"/>
      <c r="DN375" s="16"/>
      <c r="DO375" s="16"/>
      <c r="DP375" s="16"/>
      <c r="DQ375" s="16"/>
      <c r="DR375" s="16"/>
      <c r="DS375" s="16"/>
      <c r="DT375" s="16"/>
      <c r="DU375" s="16"/>
      <c r="DV375" s="16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  <c r="EO375" s="16"/>
      <c r="EP375" s="16"/>
      <c r="EQ375" s="16"/>
      <c r="ER375" s="16"/>
      <c r="ES375" s="16"/>
      <c r="ET375" s="16"/>
      <c r="EU375" s="16"/>
      <c r="EV375" s="16"/>
      <c r="EW375" s="16"/>
      <c r="EX375" s="16"/>
      <c r="EY375" s="16"/>
      <c r="EZ375" s="16"/>
      <c r="FA375" s="16"/>
      <c r="FB375" s="16"/>
      <c r="FC375" s="16"/>
      <c r="FD375" s="16"/>
      <c r="FE375" s="16"/>
      <c r="FF375" s="16"/>
      <c r="FG375" s="16"/>
      <c r="FH375" s="16"/>
      <c r="FI375" s="16"/>
      <c r="FJ375" s="16"/>
      <c r="FK375" s="16"/>
      <c r="FL375" s="16"/>
      <c r="FM375" s="16"/>
      <c r="FN375" s="16"/>
      <c r="FO375" s="16"/>
      <c r="FP375" s="16"/>
      <c r="FQ375" s="16"/>
      <c r="FR375" s="16"/>
      <c r="FS375" s="16"/>
      <c r="FT375" s="16"/>
      <c r="FU375" s="16"/>
      <c r="FV375" s="16"/>
      <c r="FW375" s="16"/>
      <c r="FX375" s="16"/>
      <c r="FY375" s="16"/>
      <c r="FZ375" s="16"/>
      <c r="GA375" s="16"/>
      <c r="GB375" s="16"/>
      <c r="GC375" s="16"/>
      <c r="GD375" s="16"/>
      <c r="GE375" s="16"/>
      <c r="GF375" s="16"/>
      <c r="GG375" s="16"/>
      <c r="GH375" s="16"/>
      <c r="GI375" s="16"/>
      <c r="GJ375" s="16"/>
      <c r="GK375" s="16"/>
      <c r="GL375" s="16"/>
      <c r="GM375" s="16"/>
      <c r="GN375" s="16"/>
      <c r="GO375" s="16"/>
      <c r="GP375" s="16"/>
      <c r="GQ375" s="16"/>
      <c r="GR375" s="16"/>
      <c r="GS375" s="16"/>
      <c r="GT375" s="16"/>
      <c r="GU375" s="16"/>
      <c r="GV375" s="16"/>
      <c r="GW375" s="16"/>
      <c r="GX375" s="16"/>
      <c r="GY375" s="16"/>
      <c r="GZ375" s="16"/>
      <c r="HA375" s="16"/>
      <c r="HB375" s="16"/>
      <c r="HC375" s="16"/>
      <c r="HD375" s="16"/>
      <c r="HE375" s="16"/>
      <c r="HF375" s="16"/>
      <c r="HG375" s="16"/>
      <c r="HH375" s="16"/>
      <c r="HI375" s="16"/>
      <c r="HJ375" s="16"/>
      <c r="HK375" s="16"/>
      <c r="HL375" s="16"/>
      <c r="HM375" s="16"/>
      <c r="HN375" s="16"/>
      <c r="HO375" s="16"/>
      <c r="HP375" s="16"/>
      <c r="HQ375" s="16"/>
      <c r="HR375" s="16"/>
      <c r="HS375" s="16"/>
      <c r="HT375" s="16"/>
      <c r="HU375" s="16"/>
      <c r="HV375" s="16"/>
      <c r="HW375" s="16"/>
      <c r="HX375" s="16"/>
      <c r="HY375" s="16"/>
      <c r="HZ375" s="16"/>
      <c r="IA375" s="16"/>
      <c r="IB375" s="16"/>
      <c r="IC375" s="16"/>
      <c r="ID375" s="16"/>
      <c r="IE375" s="16"/>
      <c r="IF375" s="16"/>
      <c r="IG375" s="16"/>
      <c r="IH375" s="16"/>
      <c r="II375" s="16"/>
      <c r="IJ375" s="16"/>
      <c r="IK375" s="16"/>
      <c r="IL375" s="16"/>
      <c r="IM375" s="16"/>
      <c r="IN375" s="16"/>
      <c r="IO375" s="16"/>
      <c r="IP375" s="16"/>
      <c r="IQ375" s="16"/>
      <c r="IR375" s="16"/>
      <c r="IS375" s="16"/>
      <c r="IT375" s="16"/>
      <c r="IU375" s="16"/>
      <c r="IV375" s="16"/>
    </row>
    <row r="376" spans="1:256" s="31" customFormat="1" ht="25.5">
      <c r="A376" s="7" t="s">
        <v>11</v>
      </c>
      <c r="B376" s="88" t="s">
        <v>12</v>
      </c>
      <c r="C376" s="5" t="s">
        <v>13</v>
      </c>
      <c r="D376" s="54" t="s">
        <v>126</v>
      </c>
      <c r="E376" s="61" t="s">
        <v>127</v>
      </c>
      <c r="F376" s="5" t="s">
        <v>2</v>
      </c>
      <c r="G376" s="53" t="s">
        <v>128</v>
      </c>
      <c r="O376" s="86" t="s">
        <v>263</v>
      </c>
      <c r="P376" s="8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  <c r="EO376" s="16"/>
      <c r="EP376" s="16"/>
      <c r="EQ376" s="16"/>
      <c r="ER376" s="16"/>
      <c r="ES376" s="16"/>
      <c r="ET376" s="16"/>
      <c r="EU376" s="16"/>
      <c r="EV376" s="16"/>
      <c r="EW376" s="16"/>
      <c r="EX376" s="16"/>
      <c r="EY376" s="16"/>
      <c r="EZ376" s="16"/>
      <c r="FA376" s="16"/>
      <c r="FB376" s="16"/>
      <c r="FC376" s="16"/>
      <c r="FD376" s="16"/>
      <c r="FE376" s="16"/>
      <c r="FF376" s="16"/>
      <c r="FG376" s="16"/>
      <c r="FH376" s="16"/>
      <c r="FI376" s="16"/>
      <c r="FJ376" s="16"/>
      <c r="FK376" s="16"/>
      <c r="FL376" s="16"/>
      <c r="FM376" s="16"/>
      <c r="FN376" s="16"/>
      <c r="FO376" s="16"/>
      <c r="FP376" s="16"/>
      <c r="FQ376" s="16"/>
      <c r="FR376" s="16"/>
      <c r="FS376" s="16"/>
      <c r="FT376" s="16"/>
      <c r="FU376" s="16"/>
      <c r="FV376" s="16"/>
      <c r="FW376" s="16"/>
      <c r="FX376" s="16"/>
      <c r="FY376" s="16"/>
      <c r="FZ376" s="16"/>
      <c r="GA376" s="16"/>
      <c r="GB376" s="16"/>
      <c r="GC376" s="16"/>
      <c r="GD376" s="16"/>
      <c r="GE376" s="16"/>
      <c r="GF376" s="16"/>
      <c r="GG376" s="16"/>
      <c r="GH376" s="16"/>
      <c r="GI376" s="16"/>
      <c r="GJ376" s="16"/>
      <c r="GK376" s="16"/>
      <c r="GL376" s="16"/>
      <c r="GM376" s="16"/>
      <c r="GN376" s="16"/>
      <c r="GO376" s="16"/>
      <c r="GP376" s="16"/>
      <c r="GQ376" s="16"/>
      <c r="GR376" s="16"/>
      <c r="GS376" s="16"/>
      <c r="GT376" s="16"/>
      <c r="GU376" s="16"/>
      <c r="GV376" s="16"/>
      <c r="GW376" s="16"/>
      <c r="GX376" s="16"/>
      <c r="GY376" s="16"/>
      <c r="GZ376" s="16"/>
      <c r="HA376" s="16"/>
      <c r="HB376" s="16"/>
      <c r="HC376" s="16"/>
      <c r="HD376" s="16"/>
      <c r="HE376" s="16"/>
      <c r="HF376" s="16"/>
      <c r="HG376" s="16"/>
      <c r="HH376" s="16"/>
      <c r="HI376" s="16"/>
      <c r="HJ376" s="16"/>
      <c r="HK376" s="16"/>
      <c r="HL376" s="16"/>
      <c r="HM376" s="16"/>
      <c r="HN376" s="16"/>
      <c r="HO376" s="16"/>
      <c r="HP376" s="16"/>
      <c r="HQ376" s="16"/>
      <c r="HR376" s="16"/>
      <c r="HS376" s="16"/>
      <c r="HT376" s="16"/>
      <c r="HU376" s="16"/>
      <c r="HV376" s="16"/>
      <c r="HW376" s="16"/>
      <c r="HX376" s="16"/>
      <c r="HY376" s="16"/>
      <c r="HZ376" s="16"/>
      <c r="IA376" s="16"/>
      <c r="IB376" s="16"/>
      <c r="IC376" s="16"/>
      <c r="ID376" s="16"/>
      <c r="IE376" s="16"/>
      <c r="IF376" s="16"/>
      <c r="IG376" s="16"/>
      <c r="IH376" s="16"/>
      <c r="II376" s="16"/>
      <c r="IJ376" s="16"/>
      <c r="IK376" s="16"/>
      <c r="IL376" s="16"/>
      <c r="IM376" s="16"/>
      <c r="IN376" s="16"/>
      <c r="IO376" s="16"/>
      <c r="IP376" s="16"/>
      <c r="IQ376" s="16"/>
      <c r="IR376" s="16"/>
      <c r="IS376" s="16"/>
      <c r="IT376" s="16"/>
      <c r="IU376" s="16"/>
      <c r="IV376" s="16"/>
    </row>
    <row r="377" spans="1:256" s="31" customFormat="1" ht="25.5">
      <c r="A377" s="149" t="s">
        <v>35</v>
      </c>
      <c r="B377" s="159" t="s">
        <v>33</v>
      </c>
      <c r="C377" s="165" t="s">
        <v>330</v>
      </c>
      <c r="D377" s="255">
        <v>9000</v>
      </c>
      <c r="E377" s="202">
        <v>9000</v>
      </c>
      <c r="F377" s="455">
        <v>783</v>
      </c>
      <c r="G377" s="206">
        <f aca="true" t="shared" si="11" ref="G377:G386">F377/E377*100</f>
        <v>8.7</v>
      </c>
      <c r="O377" s="86" t="s">
        <v>265</v>
      </c>
      <c r="P377" s="8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16"/>
      <c r="BQ377" s="16"/>
      <c r="BR377" s="16"/>
      <c r="BS377" s="16"/>
      <c r="BT377" s="16"/>
      <c r="BU377" s="16"/>
      <c r="BV377" s="16"/>
      <c r="BW377" s="16"/>
      <c r="BX377" s="16"/>
      <c r="BY377" s="16"/>
      <c r="BZ377" s="16"/>
      <c r="CA377" s="16"/>
      <c r="CB377" s="16"/>
      <c r="CC377" s="16"/>
      <c r="CD377" s="16"/>
      <c r="CE377" s="16"/>
      <c r="CF377" s="16"/>
      <c r="CG377" s="16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16"/>
      <c r="CU377" s="16"/>
      <c r="CV377" s="16"/>
      <c r="CW377" s="16"/>
      <c r="CX377" s="16"/>
      <c r="CY377" s="16"/>
      <c r="CZ377" s="16"/>
      <c r="DA377" s="16"/>
      <c r="DB377" s="16"/>
      <c r="DC377" s="16"/>
      <c r="DD377" s="16"/>
      <c r="DE377" s="16"/>
      <c r="DF377" s="16"/>
      <c r="DG377" s="16"/>
      <c r="DH377" s="16"/>
      <c r="DI377" s="16"/>
      <c r="DJ377" s="16"/>
      <c r="DK377" s="16"/>
      <c r="DL377" s="16"/>
      <c r="DM377" s="16"/>
      <c r="DN377" s="16"/>
      <c r="DO377" s="16"/>
      <c r="DP377" s="16"/>
      <c r="DQ377" s="16"/>
      <c r="DR377" s="16"/>
      <c r="DS377" s="16"/>
      <c r="DT377" s="16"/>
      <c r="DU377" s="16"/>
      <c r="DV377" s="16"/>
      <c r="DW377" s="16"/>
      <c r="DX377" s="16"/>
      <c r="DY377" s="16"/>
      <c r="DZ377" s="16"/>
      <c r="EA377" s="16"/>
      <c r="EB377" s="16"/>
      <c r="EC377" s="16"/>
      <c r="ED377" s="16"/>
      <c r="EE377" s="16"/>
      <c r="EF377" s="16"/>
      <c r="EG377" s="16"/>
      <c r="EH377" s="16"/>
      <c r="EI377" s="16"/>
      <c r="EJ377" s="16"/>
      <c r="EK377" s="16"/>
      <c r="EL377" s="16"/>
      <c r="EM377" s="16"/>
      <c r="EN377" s="16"/>
      <c r="EO377" s="16"/>
      <c r="EP377" s="16"/>
      <c r="EQ377" s="16"/>
      <c r="ER377" s="16"/>
      <c r="ES377" s="16"/>
      <c r="ET377" s="16"/>
      <c r="EU377" s="16"/>
      <c r="EV377" s="16"/>
      <c r="EW377" s="16"/>
      <c r="EX377" s="16"/>
      <c r="EY377" s="16"/>
      <c r="EZ377" s="16"/>
      <c r="FA377" s="16"/>
      <c r="FB377" s="16"/>
      <c r="FC377" s="16"/>
      <c r="FD377" s="16"/>
      <c r="FE377" s="16"/>
      <c r="FF377" s="16"/>
      <c r="FG377" s="16"/>
      <c r="FH377" s="16"/>
      <c r="FI377" s="16"/>
      <c r="FJ377" s="16"/>
      <c r="FK377" s="16"/>
      <c r="FL377" s="16"/>
      <c r="FM377" s="16"/>
      <c r="FN377" s="16"/>
      <c r="FO377" s="16"/>
      <c r="FP377" s="16"/>
      <c r="FQ377" s="16"/>
      <c r="FR377" s="16"/>
      <c r="FS377" s="16"/>
      <c r="FT377" s="16"/>
      <c r="FU377" s="16"/>
      <c r="FV377" s="16"/>
      <c r="FW377" s="16"/>
      <c r="FX377" s="16"/>
      <c r="FY377" s="16"/>
      <c r="FZ377" s="16"/>
      <c r="GA377" s="16"/>
      <c r="GB377" s="16"/>
      <c r="GC377" s="16"/>
      <c r="GD377" s="16"/>
      <c r="GE377" s="16"/>
      <c r="GF377" s="16"/>
      <c r="GG377" s="16"/>
      <c r="GH377" s="16"/>
      <c r="GI377" s="16"/>
      <c r="GJ377" s="16"/>
      <c r="GK377" s="16"/>
      <c r="GL377" s="16"/>
      <c r="GM377" s="16"/>
      <c r="GN377" s="16"/>
      <c r="GO377" s="16"/>
      <c r="GP377" s="16"/>
      <c r="GQ377" s="16"/>
      <c r="GR377" s="16"/>
      <c r="GS377" s="16"/>
      <c r="GT377" s="16"/>
      <c r="GU377" s="16"/>
      <c r="GV377" s="16"/>
      <c r="GW377" s="16"/>
      <c r="GX377" s="16"/>
      <c r="GY377" s="16"/>
      <c r="GZ377" s="16"/>
      <c r="HA377" s="16"/>
      <c r="HB377" s="16"/>
      <c r="HC377" s="16"/>
      <c r="HD377" s="16"/>
      <c r="HE377" s="16"/>
      <c r="HF377" s="16"/>
      <c r="HG377" s="16"/>
      <c r="HH377" s="16"/>
      <c r="HI377" s="16"/>
      <c r="HJ377" s="16"/>
      <c r="HK377" s="16"/>
      <c r="HL377" s="16"/>
      <c r="HM377" s="16"/>
      <c r="HN377" s="16"/>
      <c r="HO377" s="16"/>
      <c r="HP377" s="16"/>
      <c r="HQ377" s="16"/>
      <c r="HR377" s="16"/>
      <c r="HS377" s="16"/>
      <c r="HT377" s="16"/>
      <c r="HU377" s="16"/>
      <c r="HV377" s="16"/>
      <c r="HW377" s="16"/>
      <c r="HX377" s="16"/>
      <c r="HY377" s="16"/>
      <c r="HZ377" s="16"/>
      <c r="IA377" s="16"/>
      <c r="IB377" s="16"/>
      <c r="IC377" s="16"/>
      <c r="ID377" s="16"/>
      <c r="IE377" s="16"/>
      <c r="IF377" s="16"/>
      <c r="IG377" s="16"/>
      <c r="IH377" s="16"/>
      <c r="II377" s="16"/>
      <c r="IJ377" s="16"/>
      <c r="IK377" s="16"/>
      <c r="IL377" s="16"/>
      <c r="IM377" s="16"/>
      <c r="IN377" s="16"/>
      <c r="IO377" s="16"/>
      <c r="IP377" s="16"/>
      <c r="IQ377" s="16"/>
      <c r="IR377" s="16"/>
      <c r="IS377" s="16"/>
      <c r="IT377" s="16"/>
      <c r="IU377" s="16"/>
      <c r="IV377" s="16"/>
    </row>
    <row r="378" spans="1:256" s="31" customFormat="1" ht="25.5">
      <c r="A378" s="149" t="s">
        <v>35</v>
      </c>
      <c r="B378" s="150" t="s">
        <v>33</v>
      </c>
      <c r="C378" s="153" t="s">
        <v>152</v>
      </c>
      <c r="D378" s="255">
        <v>66800</v>
      </c>
      <c r="E378" s="202">
        <v>66800</v>
      </c>
      <c r="F378" s="455">
        <v>53</v>
      </c>
      <c r="G378" s="206">
        <f t="shared" si="11"/>
        <v>0.07934131736526946</v>
      </c>
      <c r="O378" s="86" t="s">
        <v>265</v>
      </c>
      <c r="P378" s="86"/>
      <c r="Q378" s="16"/>
      <c r="R378" s="2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  <c r="BK378" s="16"/>
      <c r="BL378" s="16"/>
      <c r="BM378" s="16"/>
      <c r="BN378" s="16"/>
      <c r="BO378" s="16"/>
      <c r="BP378" s="16"/>
      <c r="BQ378" s="16"/>
      <c r="BR378" s="16"/>
      <c r="BS378" s="16"/>
      <c r="BT378" s="16"/>
      <c r="BU378" s="16"/>
      <c r="BV378" s="16"/>
      <c r="BW378" s="16"/>
      <c r="BX378" s="16"/>
      <c r="BY378" s="16"/>
      <c r="BZ378" s="16"/>
      <c r="CA378" s="16"/>
      <c r="CB378" s="16"/>
      <c r="CC378" s="16"/>
      <c r="CD378" s="16"/>
      <c r="CE378" s="16"/>
      <c r="CF378" s="16"/>
      <c r="CG378" s="16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16"/>
      <c r="CU378" s="16"/>
      <c r="CV378" s="16"/>
      <c r="CW378" s="16"/>
      <c r="CX378" s="16"/>
      <c r="CY378" s="16"/>
      <c r="CZ378" s="16"/>
      <c r="DA378" s="16"/>
      <c r="DB378" s="16"/>
      <c r="DC378" s="16"/>
      <c r="DD378" s="16"/>
      <c r="DE378" s="16"/>
      <c r="DF378" s="16"/>
      <c r="DG378" s="16"/>
      <c r="DH378" s="16"/>
      <c r="DI378" s="16"/>
      <c r="DJ378" s="16"/>
      <c r="DK378" s="16"/>
      <c r="DL378" s="16"/>
      <c r="DM378" s="16"/>
      <c r="DN378" s="16"/>
      <c r="DO378" s="16"/>
      <c r="DP378" s="16"/>
      <c r="DQ378" s="16"/>
      <c r="DR378" s="16"/>
      <c r="DS378" s="16"/>
      <c r="DT378" s="16"/>
      <c r="DU378" s="16"/>
      <c r="DV378" s="16"/>
      <c r="DW378" s="16"/>
      <c r="DX378" s="16"/>
      <c r="DY378" s="16"/>
      <c r="DZ378" s="16"/>
      <c r="EA378" s="16"/>
      <c r="EB378" s="16"/>
      <c r="EC378" s="16"/>
      <c r="ED378" s="16"/>
      <c r="EE378" s="16"/>
      <c r="EF378" s="16"/>
      <c r="EG378" s="16"/>
      <c r="EH378" s="16"/>
      <c r="EI378" s="16"/>
      <c r="EJ378" s="16"/>
      <c r="EK378" s="16"/>
      <c r="EL378" s="16"/>
      <c r="EM378" s="16"/>
      <c r="EN378" s="16"/>
      <c r="EO378" s="16"/>
      <c r="EP378" s="16"/>
      <c r="EQ378" s="16"/>
      <c r="ER378" s="16"/>
      <c r="ES378" s="16"/>
      <c r="ET378" s="16"/>
      <c r="EU378" s="16"/>
      <c r="EV378" s="16"/>
      <c r="EW378" s="16"/>
      <c r="EX378" s="16"/>
      <c r="EY378" s="16"/>
      <c r="EZ378" s="16"/>
      <c r="FA378" s="16"/>
      <c r="FB378" s="16"/>
      <c r="FC378" s="16"/>
      <c r="FD378" s="16"/>
      <c r="FE378" s="16"/>
      <c r="FF378" s="16"/>
      <c r="FG378" s="16"/>
      <c r="FH378" s="16"/>
      <c r="FI378" s="16"/>
      <c r="FJ378" s="16"/>
      <c r="FK378" s="16"/>
      <c r="FL378" s="16"/>
      <c r="FM378" s="16"/>
      <c r="FN378" s="16"/>
      <c r="FO378" s="16"/>
      <c r="FP378" s="16"/>
      <c r="FQ378" s="16"/>
      <c r="FR378" s="16"/>
      <c r="FS378" s="16"/>
      <c r="FT378" s="16"/>
      <c r="FU378" s="16"/>
      <c r="FV378" s="16"/>
      <c r="FW378" s="16"/>
      <c r="FX378" s="16"/>
      <c r="FY378" s="16"/>
      <c r="FZ378" s="16"/>
      <c r="GA378" s="16"/>
      <c r="GB378" s="16"/>
      <c r="GC378" s="16"/>
      <c r="GD378" s="16"/>
      <c r="GE378" s="16"/>
      <c r="GF378" s="16"/>
      <c r="GG378" s="16"/>
      <c r="GH378" s="16"/>
      <c r="GI378" s="16"/>
      <c r="GJ378" s="16"/>
      <c r="GK378" s="16"/>
      <c r="GL378" s="16"/>
      <c r="GM378" s="16"/>
      <c r="GN378" s="16"/>
      <c r="GO378" s="16"/>
      <c r="GP378" s="16"/>
      <c r="GQ378" s="16"/>
      <c r="GR378" s="16"/>
      <c r="GS378" s="16"/>
      <c r="GT378" s="16"/>
      <c r="GU378" s="16"/>
      <c r="GV378" s="16"/>
      <c r="GW378" s="16"/>
      <c r="GX378" s="16"/>
      <c r="GY378" s="16"/>
      <c r="GZ378" s="16"/>
      <c r="HA378" s="16"/>
      <c r="HB378" s="16"/>
      <c r="HC378" s="16"/>
      <c r="HD378" s="16"/>
      <c r="HE378" s="16"/>
      <c r="HF378" s="16"/>
      <c r="HG378" s="16"/>
      <c r="HH378" s="16"/>
      <c r="HI378" s="16"/>
      <c r="HJ378" s="16"/>
      <c r="HK378" s="16"/>
      <c r="HL378" s="16"/>
      <c r="HM378" s="16"/>
      <c r="HN378" s="16"/>
      <c r="HO378" s="16"/>
      <c r="HP378" s="16"/>
      <c r="HQ378" s="16"/>
      <c r="HR378" s="16"/>
      <c r="HS378" s="16"/>
      <c r="HT378" s="16"/>
      <c r="HU378" s="16"/>
      <c r="HV378" s="16"/>
      <c r="HW378" s="16"/>
      <c r="HX378" s="16"/>
      <c r="HY378" s="16"/>
      <c r="HZ378" s="16"/>
      <c r="IA378" s="16"/>
      <c r="IB378" s="16"/>
      <c r="IC378" s="16"/>
      <c r="ID378" s="16"/>
      <c r="IE378" s="16"/>
      <c r="IF378" s="16"/>
      <c r="IG378" s="16"/>
      <c r="IH378" s="16"/>
      <c r="II378" s="16"/>
      <c r="IJ378" s="16"/>
      <c r="IK378" s="16"/>
      <c r="IL378" s="16"/>
      <c r="IM378" s="16"/>
      <c r="IN378" s="16"/>
      <c r="IO378" s="16"/>
      <c r="IP378" s="16"/>
      <c r="IQ378" s="16"/>
      <c r="IR378" s="16"/>
      <c r="IS378" s="16"/>
      <c r="IT378" s="16"/>
      <c r="IU378" s="16"/>
      <c r="IV378" s="16"/>
    </row>
    <row r="379" spans="1:256" s="31" customFormat="1" ht="25.5">
      <c r="A379" s="169" t="s">
        <v>35</v>
      </c>
      <c r="B379" s="164" t="s">
        <v>33</v>
      </c>
      <c r="C379" s="153" t="s">
        <v>381</v>
      </c>
      <c r="D379" s="255">
        <v>20300</v>
      </c>
      <c r="E379" s="444">
        <v>20900</v>
      </c>
      <c r="F379" s="455">
        <v>187</v>
      </c>
      <c r="G379" s="206">
        <f t="shared" si="11"/>
        <v>0.894736842105263</v>
      </c>
      <c r="H379" s="31" t="s">
        <v>241</v>
      </c>
      <c r="O379" s="86" t="s">
        <v>267</v>
      </c>
      <c r="P379" s="8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  <c r="BK379" s="16"/>
      <c r="BL379" s="16"/>
      <c r="BM379" s="16"/>
      <c r="BN379" s="16"/>
      <c r="BO379" s="16"/>
      <c r="BP379" s="16"/>
      <c r="BQ379" s="16"/>
      <c r="BR379" s="16"/>
      <c r="BS379" s="16"/>
      <c r="BT379" s="16"/>
      <c r="BU379" s="16"/>
      <c r="BV379" s="16"/>
      <c r="BW379" s="16"/>
      <c r="BX379" s="16"/>
      <c r="BY379" s="16"/>
      <c r="BZ379" s="16"/>
      <c r="CA379" s="16"/>
      <c r="CB379" s="16"/>
      <c r="CC379" s="16"/>
      <c r="CD379" s="16"/>
      <c r="CE379" s="16"/>
      <c r="CF379" s="16"/>
      <c r="CG379" s="16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16"/>
      <c r="CU379" s="16"/>
      <c r="CV379" s="16"/>
      <c r="CW379" s="16"/>
      <c r="CX379" s="16"/>
      <c r="CY379" s="16"/>
      <c r="CZ379" s="16"/>
      <c r="DA379" s="16"/>
      <c r="DB379" s="16"/>
      <c r="DC379" s="16"/>
      <c r="DD379" s="16"/>
      <c r="DE379" s="16"/>
      <c r="DF379" s="16"/>
      <c r="DG379" s="16"/>
      <c r="DH379" s="16"/>
      <c r="DI379" s="16"/>
      <c r="DJ379" s="16"/>
      <c r="DK379" s="16"/>
      <c r="DL379" s="16"/>
      <c r="DM379" s="16"/>
      <c r="DN379" s="16"/>
      <c r="DO379" s="16"/>
      <c r="DP379" s="16"/>
      <c r="DQ379" s="16"/>
      <c r="DR379" s="16"/>
      <c r="DS379" s="16"/>
      <c r="DT379" s="16"/>
      <c r="DU379" s="16"/>
      <c r="DV379" s="16"/>
      <c r="DW379" s="16"/>
      <c r="DX379" s="16"/>
      <c r="DY379" s="16"/>
      <c r="DZ379" s="16"/>
      <c r="EA379" s="16"/>
      <c r="EB379" s="16"/>
      <c r="EC379" s="16"/>
      <c r="ED379" s="16"/>
      <c r="EE379" s="16"/>
      <c r="EF379" s="16"/>
      <c r="EG379" s="16"/>
      <c r="EH379" s="16"/>
      <c r="EI379" s="16"/>
      <c r="EJ379" s="16"/>
      <c r="EK379" s="16"/>
      <c r="EL379" s="16"/>
      <c r="EM379" s="16"/>
      <c r="EN379" s="16"/>
      <c r="EO379" s="16"/>
      <c r="EP379" s="16"/>
      <c r="EQ379" s="16"/>
      <c r="ER379" s="16"/>
      <c r="ES379" s="16"/>
      <c r="ET379" s="16"/>
      <c r="EU379" s="16"/>
      <c r="EV379" s="16"/>
      <c r="EW379" s="16"/>
      <c r="EX379" s="16"/>
      <c r="EY379" s="16"/>
      <c r="EZ379" s="16"/>
      <c r="FA379" s="16"/>
      <c r="FB379" s="16"/>
      <c r="FC379" s="16"/>
      <c r="FD379" s="16"/>
      <c r="FE379" s="16"/>
      <c r="FF379" s="16"/>
      <c r="FG379" s="16"/>
      <c r="FH379" s="16"/>
      <c r="FI379" s="16"/>
      <c r="FJ379" s="16"/>
      <c r="FK379" s="16"/>
      <c r="FL379" s="16"/>
      <c r="FM379" s="16"/>
      <c r="FN379" s="16"/>
      <c r="FO379" s="16"/>
      <c r="FP379" s="16"/>
      <c r="FQ379" s="16"/>
      <c r="FR379" s="16"/>
      <c r="FS379" s="16"/>
      <c r="FT379" s="16"/>
      <c r="FU379" s="16"/>
      <c r="FV379" s="16"/>
      <c r="FW379" s="16"/>
      <c r="FX379" s="16"/>
      <c r="FY379" s="16"/>
      <c r="FZ379" s="16"/>
      <c r="GA379" s="16"/>
      <c r="GB379" s="16"/>
      <c r="GC379" s="16"/>
      <c r="GD379" s="16"/>
      <c r="GE379" s="16"/>
      <c r="GF379" s="16"/>
      <c r="GG379" s="16"/>
      <c r="GH379" s="16"/>
      <c r="GI379" s="16"/>
      <c r="GJ379" s="16"/>
      <c r="GK379" s="16"/>
      <c r="GL379" s="16"/>
      <c r="GM379" s="16"/>
      <c r="GN379" s="16"/>
      <c r="GO379" s="16"/>
      <c r="GP379" s="16"/>
      <c r="GQ379" s="16"/>
      <c r="GR379" s="16"/>
      <c r="GS379" s="16"/>
      <c r="GT379" s="16"/>
      <c r="GU379" s="16"/>
      <c r="GV379" s="16"/>
      <c r="GW379" s="16"/>
      <c r="GX379" s="16"/>
      <c r="GY379" s="16"/>
      <c r="GZ379" s="16"/>
      <c r="HA379" s="16"/>
      <c r="HB379" s="16"/>
      <c r="HC379" s="16"/>
      <c r="HD379" s="16"/>
      <c r="HE379" s="16"/>
      <c r="HF379" s="16"/>
      <c r="HG379" s="16"/>
      <c r="HH379" s="16"/>
      <c r="HI379" s="16"/>
      <c r="HJ379" s="16"/>
      <c r="HK379" s="16"/>
      <c r="HL379" s="16"/>
      <c r="HM379" s="16"/>
      <c r="HN379" s="16"/>
      <c r="HO379" s="16"/>
      <c r="HP379" s="16"/>
      <c r="HQ379" s="16"/>
      <c r="HR379" s="16"/>
      <c r="HS379" s="16"/>
      <c r="HT379" s="16"/>
      <c r="HU379" s="16"/>
      <c r="HV379" s="16"/>
      <c r="HW379" s="16"/>
      <c r="HX379" s="16"/>
      <c r="HY379" s="16"/>
      <c r="HZ379" s="16"/>
      <c r="IA379" s="16"/>
      <c r="IB379" s="16"/>
      <c r="IC379" s="16"/>
      <c r="ID379" s="16"/>
      <c r="IE379" s="16"/>
      <c r="IF379" s="16"/>
      <c r="IG379" s="16"/>
      <c r="IH379" s="16"/>
      <c r="II379" s="16"/>
      <c r="IJ379" s="16"/>
      <c r="IK379" s="16"/>
      <c r="IL379" s="16"/>
      <c r="IM379" s="16"/>
      <c r="IN379" s="16"/>
      <c r="IO379" s="16"/>
      <c r="IP379" s="16"/>
      <c r="IQ379" s="16"/>
      <c r="IR379" s="16"/>
      <c r="IS379" s="16"/>
      <c r="IT379" s="16"/>
      <c r="IU379" s="16"/>
      <c r="IV379" s="16"/>
    </row>
    <row r="380" spans="1:256" s="31" customFormat="1" ht="25.5">
      <c r="A380" s="169" t="s">
        <v>35</v>
      </c>
      <c r="B380" s="164" t="s">
        <v>33</v>
      </c>
      <c r="C380" s="153" t="s">
        <v>382</v>
      </c>
      <c r="D380" s="204">
        <v>1500</v>
      </c>
      <c r="E380" s="202">
        <v>1500</v>
      </c>
      <c r="F380" s="455">
        <v>68</v>
      </c>
      <c r="G380" s="206">
        <f t="shared" si="11"/>
        <v>4.533333333333333</v>
      </c>
      <c r="O380" s="86"/>
      <c r="P380" s="8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16"/>
      <c r="BQ380" s="16"/>
      <c r="BR380" s="16"/>
      <c r="BS380" s="16"/>
      <c r="BT380" s="16"/>
      <c r="BU380" s="16"/>
      <c r="BV380" s="16"/>
      <c r="BW380" s="16"/>
      <c r="BX380" s="16"/>
      <c r="BY380" s="16"/>
      <c r="BZ380" s="16"/>
      <c r="CA380" s="16"/>
      <c r="CB380" s="16"/>
      <c r="CC380" s="16"/>
      <c r="CD380" s="16"/>
      <c r="CE380" s="16"/>
      <c r="CF380" s="16"/>
      <c r="CG380" s="16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16"/>
      <c r="CU380" s="16"/>
      <c r="CV380" s="16"/>
      <c r="CW380" s="16"/>
      <c r="CX380" s="16"/>
      <c r="CY380" s="16"/>
      <c r="CZ380" s="16"/>
      <c r="DA380" s="16"/>
      <c r="DB380" s="16"/>
      <c r="DC380" s="16"/>
      <c r="DD380" s="16"/>
      <c r="DE380" s="16"/>
      <c r="DF380" s="16"/>
      <c r="DG380" s="16"/>
      <c r="DH380" s="16"/>
      <c r="DI380" s="16"/>
      <c r="DJ380" s="16"/>
      <c r="DK380" s="16"/>
      <c r="DL380" s="16"/>
      <c r="DM380" s="16"/>
      <c r="DN380" s="16"/>
      <c r="DO380" s="16"/>
      <c r="DP380" s="16"/>
      <c r="DQ380" s="16"/>
      <c r="DR380" s="16"/>
      <c r="DS380" s="16"/>
      <c r="DT380" s="16"/>
      <c r="DU380" s="16"/>
      <c r="DV380" s="16"/>
      <c r="DW380" s="16"/>
      <c r="DX380" s="16"/>
      <c r="DY380" s="16"/>
      <c r="DZ380" s="16"/>
      <c r="EA380" s="16"/>
      <c r="EB380" s="16"/>
      <c r="EC380" s="16"/>
      <c r="ED380" s="16"/>
      <c r="EE380" s="16"/>
      <c r="EF380" s="16"/>
      <c r="EG380" s="16"/>
      <c r="EH380" s="16"/>
      <c r="EI380" s="16"/>
      <c r="EJ380" s="16"/>
      <c r="EK380" s="16"/>
      <c r="EL380" s="16"/>
      <c r="EM380" s="16"/>
      <c r="EN380" s="16"/>
      <c r="EO380" s="16"/>
      <c r="EP380" s="16"/>
      <c r="EQ380" s="16"/>
      <c r="ER380" s="16"/>
      <c r="ES380" s="16"/>
      <c r="ET380" s="16"/>
      <c r="EU380" s="16"/>
      <c r="EV380" s="16"/>
      <c r="EW380" s="16"/>
      <c r="EX380" s="16"/>
      <c r="EY380" s="16"/>
      <c r="EZ380" s="16"/>
      <c r="FA380" s="16"/>
      <c r="FB380" s="16"/>
      <c r="FC380" s="16"/>
      <c r="FD380" s="16"/>
      <c r="FE380" s="16"/>
      <c r="FF380" s="16"/>
      <c r="FG380" s="16"/>
      <c r="FH380" s="16"/>
      <c r="FI380" s="16"/>
      <c r="FJ380" s="16"/>
      <c r="FK380" s="16"/>
      <c r="FL380" s="16"/>
      <c r="FM380" s="16"/>
      <c r="FN380" s="16"/>
      <c r="FO380" s="16"/>
      <c r="FP380" s="16"/>
      <c r="FQ380" s="16"/>
      <c r="FR380" s="16"/>
      <c r="FS380" s="16"/>
      <c r="FT380" s="16"/>
      <c r="FU380" s="16"/>
      <c r="FV380" s="16"/>
      <c r="FW380" s="16"/>
      <c r="FX380" s="16"/>
      <c r="FY380" s="16"/>
      <c r="FZ380" s="16"/>
      <c r="GA380" s="16"/>
      <c r="GB380" s="16"/>
      <c r="GC380" s="16"/>
      <c r="GD380" s="16"/>
      <c r="GE380" s="16"/>
      <c r="GF380" s="16"/>
      <c r="GG380" s="16"/>
      <c r="GH380" s="16"/>
      <c r="GI380" s="16"/>
      <c r="GJ380" s="16"/>
      <c r="GK380" s="16"/>
      <c r="GL380" s="16"/>
      <c r="GM380" s="16"/>
      <c r="GN380" s="16"/>
      <c r="GO380" s="16"/>
      <c r="GP380" s="16"/>
      <c r="GQ380" s="16"/>
      <c r="GR380" s="16"/>
      <c r="GS380" s="16"/>
      <c r="GT380" s="16"/>
      <c r="GU380" s="16"/>
      <c r="GV380" s="16"/>
      <c r="GW380" s="16"/>
      <c r="GX380" s="16"/>
      <c r="GY380" s="16"/>
      <c r="GZ380" s="16"/>
      <c r="HA380" s="16"/>
      <c r="HB380" s="16"/>
      <c r="HC380" s="16"/>
      <c r="HD380" s="16"/>
      <c r="HE380" s="16"/>
      <c r="HF380" s="16"/>
      <c r="HG380" s="16"/>
      <c r="HH380" s="16"/>
      <c r="HI380" s="16"/>
      <c r="HJ380" s="16"/>
      <c r="HK380" s="16"/>
      <c r="HL380" s="16"/>
      <c r="HM380" s="16"/>
      <c r="HN380" s="16"/>
      <c r="HO380" s="16"/>
      <c r="HP380" s="16"/>
      <c r="HQ380" s="16"/>
      <c r="HR380" s="16"/>
      <c r="HS380" s="16"/>
      <c r="HT380" s="16"/>
      <c r="HU380" s="16"/>
      <c r="HV380" s="16"/>
      <c r="HW380" s="16"/>
      <c r="HX380" s="16"/>
      <c r="HY380" s="16"/>
      <c r="HZ380" s="16"/>
      <c r="IA380" s="16"/>
      <c r="IB380" s="16"/>
      <c r="IC380" s="16"/>
      <c r="ID380" s="16"/>
      <c r="IE380" s="16"/>
      <c r="IF380" s="16"/>
      <c r="IG380" s="16"/>
      <c r="IH380" s="16"/>
      <c r="II380" s="16"/>
      <c r="IJ380" s="16"/>
      <c r="IK380" s="16"/>
      <c r="IL380" s="16"/>
      <c r="IM380" s="16"/>
      <c r="IN380" s="16"/>
      <c r="IO380" s="16"/>
      <c r="IP380" s="16"/>
      <c r="IQ380" s="16"/>
      <c r="IR380" s="16"/>
      <c r="IS380" s="16"/>
      <c r="IT380" s="16"/>
      <c r="IU380" s="16"/>
      <c r="IV380" s="16"/>
    </row>
    <row r="381" spans="1:256" s="31" customFormat="1" ht="25.5">
      <c r="A381" s="169" t="s">
        <v>35</v>
      </c>
      <c r="B381" s="164" t="s">
        <v>33</v>
      </c>
      <c r="C381" s="153" t="s">
        <v>153</v>
      </c>
      <c r="D381" s="255">
        <v>3480</v>
      </c>
      <c r="E381" s="202">
        <v>3480</v>
      </c>
      <c r="F381" s="455">
        <v>0</v>
      </c>
      <c r="G381" s="206">
        <f t="shared" si="11"/>
        <v>0</v>
      </c>
      <c r="O381" s="86" t="s">
        <v>268</v>
      </c>
      <c r="P381" s="8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  <c r="EO381" s="16"/>
      <c r="EP381" s="16"/>
      <c r="EQ381" s="16"/>
      <c r="ER381" s="16"/>
      <c r="ES381" s="16"/>
      <c r="ET381" s="16"/>
      <c r="EU381" s="16"/>
      <c r="EV381" s="16"/>
      <c r="EW381" s="16"/>
      <c r="EX381" s="16"/>
      <c r="EY381" s="16"/>
      <c r="EZ381" s="16"/>
      <c r="FA381" s="16"/>
      <c r="FB381" s="16"/>
      <c r="FC381" s="16"/>
      <c r="FD381" s="16"/>
      <c r="FE381" s="16"/>
      <c r="FF381" s="16"/>
      <c r="FG381" s="16"/>
      <c r="FH381" s="16"/>
      <c r="FI381" s="16"/>
      <c r="FJ381" s="16"/>
      <c r="FK381" s="16"/>
      <c r="FL381" s="16"/>
      <c r="FM381" s="16"/>
      <c r="FN381" s="16"/>
      <c r="FO381" s="16"/>
      <c r="FP381" s="16"/>
      <c r="FQ381" s="16"/>
      <c r="FR381" s="16"/>
      <c r="FS381" s="16"/>
      <c r="FT381" s="16"/>
      <c r="FU381" s="16"/>
      <c r="FV381" s="16"/>
      <c r="FW381" s="16"/>
      <c r="FX381" s="16"/>
      <c r="FY381" s="16"/>
      <c r="FZ381" s="16"/>
      <c r="GA381" s="16"/>
      <c r="GB381" s="16"/>
      <c r="GC381" s="16"/>
      <c r="GD381" s="16"/>
      <c r="GE381" s="16"/>
      <c r="GF381" s="16"/>
      <c r="GG381" s="16"/>
      <c r="GH381" s="16"/>
      <c r="GI381" s="16"/>
      <c r="GJ381" s="16"/>
      <c r="GK381" s="16"/>
      <c r="GL381" s="16"/>
      <c r="GM381" s="16"/>
      <c r="GN381" s="16"/>
      <c r="GO381" s="16"/>
      <c r="GP381" s="16"/>
      <c r="GQ381" s="16"/>
      <c r="GR381" s="16"/>
      <c r="GS381" s="16"/>
      <c r="GT381" s="16"/>
      <c r="GU381" s="16"/>
      <c r="GV381" s="16"/>
      <c r="GW381" s="16"/>
      <c r="GX381" s="16"/>
      <c r="GY381" s="16"/>
      <c r="GZ381" s="16"/>
      <c r="HA381" s="16"/>
      <c r="HB381" s="16"/>
      <c r="HC381" s="16"/>
      <c r="HD381" s="16"/>
      <c r="HE381" s="16"/>
      <c r="HF381" s="16"/>
      <c r="HG381" s="16"/>
      <c r="HH381" s="16"/>
      <c r="HI381" s="16"/>
      <c r="HJ381" s="16"/>
      <c r="HK381" s="16"/>
      <c r="HL381" s="16"/>
      <c r="HM381" s="16"/>
      <c r="HN381" s="16"/>
      <c r="HO381" s="16"/>
      <c r="HP381" s="16"/>
      <c r="HQ381" s="16"/>
      <c r="HR381" s="16"/>
      <c r="HS381" s="16"/>
      <c r="HT381" s="16"/>
      <c r="HU381" s="16"/>
      <c r="HV381" s="16"/>
      <c r="HW381" s="16"/>
      <c r="HX381" s="16"/>
      <c r="HY381" s="16"/>
      <c r="HZ381" s="16"/>
      <c r="IA381" s="16"/>
      <c r="IB381" s="16"/>
      <c r="IC381" s="16"/>
      <c r="ID381" s="16"/>
      <c r="IE381" s="16"/>
      <c r="IF381" s="16"/>
      <c r="IG381" s="16"/>
      <c r="IH381" s="16"/>
      <c r="II381" s="16"/>
      <c r="IJ381" s="16"/>
      <c r="IK381" s="16"/>
      <c r="IL381" s="16"/>
      <c r="IM381" s="16"/>
      <c r="IN381" s="16"/>
      <c r="IO381" s="16"/>
      <c r="IP381" s="16"/>
      <c r="IQ381" s="16"/>
      <c r="IR381" s="16"/>
      <c r="IS381" s="16"/>
      <c r="IT381" s="16"/>
      <c r="IU381" s="16"/>
      <c r="IV381" s="16"/>
    </row>
    <row r="382" spans="1:16" ht="12.75">
      <c r="A382" s="149" t="s">
        <v>35</v>
      </c>
      <c r="B382" s="150">
        <v>2212</v>
      </c>
      <c r="C382" s="153" t="s">
        <v>154</v>
      </c>
      <c r="D382" s="255">
        <v>372418</v>
      </c>
      <c r="E382" s="444">
        <v>372253</v>
      </c>
      <c r="F382" s="455">
        <v>28137</v>
      </c>
      <c r="G382" s="206">
        <f t="shared" si="11"/>
        <v>7.558569037724343</v>
      </c>
      <c r="P382" s="86"/>
    </row>
    <row r="383" spans="1:16" ht="12.75">
      <c r="A383" s="149" t="s">
        <v>35</v>
      </c>
      <c r="B383" s="150" t="s">
        <v>33</v>
      </c>
      <c r="C383" s="153" t="s">
        <v>155</v>
      </c>
      <c r="D383" s="255">
        <v>11000</v>
      </c>
      <c r="E383" s="202">
        <v>11000</v>
      </c>
      <c r="F383" s="455">
        <v>795</v>
      </c>
      <c r="G383" s="206">
        <f t="shared" si="11"/>
        <v>7.227272727272727</v>
      </c>
      <c r="P383" s="86"/>
    </row>
    <row r="384" spans="1:17" ht="12.75">
      <c r="A384" s="149" t="s">
        <v>35</v>
      </c>
      <c r="B384" s="150" t="s">
        <v>33</v>
      </c>
      <c r="C384" s="153" t="s">
        <v>156</v>
      </c>
      <c r="D384" s="255">
        <v>40900</v>
      </c>
      <c r="E384" s="444">
        <v>41350</v>
      </c>
      <c r="F384" s="455">
        <v>61</v>
      </c>
      <c r="G384" s="206">
        <f t="shared" si="11"/>
        <v>0.1475211608222491</v>
      </c>
      <c r="P384" s="86"/>
      <c r="Q384" s="175"/>
    </row>
    <row r="385" spans="1:17" ht="12.75">
      <c r="A385" s="149" t="s">
        <v>35</v>
      </c>
      <c r="B385" s="150">
        <v>3533</v>
      </c>
      <c r="C385" s="153" t="s">
        <v>555</v>
      </c>
      <c r="D385" s="255">
        <v>3000</v>
      </c>
      <c r="E385" s="202">
        <v>3000</v>
      </c>
      <c r="F385" s="455">
        <v>0</v>
      </c>
      <c r="G385" s="206">
        <f t="shared" si="11"/>
        <v>0</v>
      </c>
      <c r="P385" s="86"/>
      <c r="Q385" s="175"/>
    </row>
    <row r="386" spans="1:17" ht="12.75">
      <c r="A386" s="149" t="s">
        <v>35</v>
      </c>
      <c r="B386" s="150" t="s">
        <v>33</v>
      </c>
      <c r="C386" s="153" t="s">
        <v>375</v>
      </c>
      <c r="D386" s="255">
        <v>21100</v>
      </c>
      <c r="E386" s="202">
        <v>21100</v>
      </c>
      <c r="F386" s="455">
        <v>75</v>
      </c>
      <c r="G386" s="206">
        <f t="shared" si="11"/>
        <v>0.35545023696682465</v>
      </c>
      <c r="P386" s="86"/>
      <c r="Q386" s="175"/>
    </row>
    <row r="387" spans="1:16" ht="12.75">
      <c r="A387" s="149" t="s">
        <v>35</v>
      </c>
      <c r="B387" s="150">
        <v>6172</v>
      </c>
      <c r="C387" s="153" t="s">
        <v>373</v>
      </c>
      <c r="D387" s="255">
        <v>25000</v>
      </c>
      <c r="E387" s="202">
        <v>25000</v>
      </c>
      <c r="F387" s="455">
        <v>0</v>
      </c>
      <c r="G387" s="206">
        <f>F387/E387*100</f>
        <v>0</v>
      </c>
      <c r="P387" s="86"/>
    </row>
    <row r="388" spans="1:256" s="135" customFormat="1" ht="14.25" customHeight="1">
      <c r="A388" s="234"/>
      <c r="B388" s="251"/>
      <c r="C388" s="337" t="s">
        <v>318</v>
      </c>
      <c r="D388" s="335">
        <f>SUM(D377:D387)</f>
        <v>574498</v>
      </c>
      <c r="E388" s="336">
        <f>SUM(E377:E387)</f>
        <v>575383</v>
      </c>
      <c r="F388" s="454">
        <f>SUM(F377:F387)</f>
        <v>30159</v>
      </c>
      <c r="G388" s="259">
        <f>F388/E388*100</f>
        <v>5.241552148742663</v>
      </c>
      <c r="H388" s="141"/>
      <c r="I388" s="31"/>
      <c r="J388" s="31"/>
      <c r="K388" s="31"/>
      <c r="L388" s="31"/>
      <c r="M388" s="31"/>
      <c r="N388" s="31"/>
      <c r="O388" s="86"/>
      <c r="P388" s="8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  <c r="BK388" s="16"/>
      <c r="BL388" s="16"/>
      <c r="BM388" s="16"/>
      <c r="BN388" s="16"/>
      <c r="BO388" s="16"/>
      <c r="BP388" s="16"/>
      <c r="BQ388" s="16"/>
      <c r="BR388" s="16"/>
      <c r="BS388" s="16"/>
      <c r="BT388" s="16"/>
      <c r="BU388" s="16"/>
      <c r="BV388" s="16"/>
      <c r="BW388" s="16"/>
      <c r="BX388" s="16"/>
      <c r="BY388" s="16"/>
      <c r="BZ388" s="16"/>
      <c r="CA388" s="16"/>
      <c r="CB388" s="16"/>
      <c r="CC388" s="16"/>
      <c r="CD388" s="16"/>
      <c r="CE388" s="16"/>
      <c r="CF388" s="16"/>
      <c r="CG388" s="16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16"/>
      <c r="CU388" s="16"/>
      <c r="CV388" s="16"/>
      <c r="CW388" s="16"/>
      <c r="CX388" s="16"/>
      <c r="CY388" s="16"/>
      <c r="CZ388" s="16"/>
      <c r="DA388" s="16"/>
      <c r="DB388" s="16"/>
      <c r="DC388" s="16"/>
      <c r="DD388" s="16"/>
      <c r="DE388" s="16"/>
      <c r="DF388" s="16"/>
      <c r="DG388" s="16"/>
      <c r="DH388" s="16"/>
      <c r="DI388" s="16"/>
      <c r="DJ388" s="16"/>
      <c r="DK388" s="16"/>
      <c r="DL388" s="16"/>
      <c r="DM388" s="16"/>
      <c r="DN388" s="16"/>
      <c r="DO388" s="16"/>
      <c r="DP388" s="16"/>
      <c r="DQ388" s="16"/>
      <c r="DR388" s="16"/>
      <c r="DS388" s="16"/>
      <c r="DT388" s="16"/>
      <c r="DU388" s="16"/>
      <c r="DV388" s="16"/>
      <c r="DW388" s="16"/>
      <c r="DX388" s="16"/>
      <c r="DY388" s="16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6"/>
      <c r="FO388" s="16"/>
      <c r="FP388" s="16"/>
      <c r="FQ388" s="16"/>
      <c r="FR388" s="16"/>
      <c r="FS388" s="16"/>
      <c r="FT388" s="16"/>
      <c r="FU388" s="16"/>
      <c r="FV388" s="16"/>
      <c r="FW388" s="16"/>
      <c r="FX388" s="16"/>
      <c r="FY388" s="16"/>
      <c r="FZ388" s="16"/>
      <c r="GA388" s="16"/>
      <c r="GB388" s="16"/>
      <c r="GC388" s="16"/>
      <c r="GD388" s="16"/>
      <c r="GE388" s="16"/>
      <c r="GF388" s="16"/>
      <c r="GG388" s="16"/>
      <c r="GH388" s="16"/>
      <c r="GI388" s="16"/>
      <c r="GJ388" s="16"/>
      <c r="GK388" s="16"/>
      <c r="GL388" s="16"/>
      <c r="GM388" s="16"/>
      <c r="GN388" s="16"/>
      <c r="GO388" s="16"/>
      <c r="GP388" s="16"/>
      <c r="GQ388" s="16"/>
      <c r="GR388" s="16"/>
      <c r="GS388" s="16"/>
      <c r="GT388" s="16"/>
      <c r="GU388" s="16"/>
      <c r="GV388" s="16"/>
      <c r="GW388" s="16"/>
      <c r="GX388" s="16"/>
      <c r="GY388" s="16"/>
      <c r="GZ388" s="16"/>
      <c r="HA388" s="16"/>
      <c r="HB388" s="16"/>
      <c r="HC388" s="16"/>
      <c r="HD388" s="16"/>
      <c r="HE388" s="16"/>
      <c r="HF388" s="16"/>
      <c r="HG388" s="16"/>
      <c r="HH388" s="16"/>
      <c r="HI388" s="16"/>
      <c r="HJ388" s="16"/>
      <c r="HK388" s="16"/>
      <c r="HL388" s="16"/>
      <c r="HM388" s="16"/>
      <c r="HN388" s="16"/>
      <c r="HO388" s="16"/>
      <c r="HP388" s="16"/>
      <c r="HQ388" s="16"/>
      <c r="HR388" s="16"/>
      <c r="HS388" s="16"/>
      <c r="HT388" s="16"/>
      <c r="HU388" s="16"/>
      <c r="HV388" s="16"/>
      <c r="HW388" s="16"/>
      <c r="HX388" s="16"/>
      <c r="HY388" s="16"/>
      <c r="HZ388" s="16"/>
      <c r="IA388" s="16"/>
      <c r="IB388" s="16"/>
      <c r="IC388" s="16"/>
      <c r="ID388" s="16"/>
      <c r="IE388" s="16"/>
      <c r="IF388" s="16"/>
      <c r="IG388" s="16"/>
      <c r="IH388" s="16"/>
      <c r="II388" s="16"/>
      <c r="IJ388" s="16"/>
      <c r="IK388" s="16"/>
      <c r="IL388" s="16"/>
      <c r="IM388" s="16"/>
      <c r="IN388" s="16"/>
      <c r="IO388" s="16"/>
      <c r="IP388" s="16"/>
      <c r="IQ388" s="16"/>
      <c r="IR388" s="16"/>
      <c r="IS388" s="16"/>
      <c r="IT388" s="16"/>
      <c r="IU388" s="16"/>
      <c r="IV388" s="16"/>
    </row>
    <row r="389" spans="1:256" s="135" customFormat="1" ht="14.25" customHeight="1">
      <c r="A389" s="234"/>
      <c r="B389" s="251"/>
      <c r="C389" s="425"/>
      <c r="D389" s="426"/>
      <c r="E389" s="427"/>
      <c r="F389" s="428"/>
      <c r="G389" s="429"/>
      <c r="H389" s="141"/>
      <c r="I389" s="31"/>
      <c r="J389" s="31"/>
      <c r="K389" s="31"/>
      <c r="L389" s="31"/>
      <c r="M389" s="31"/>
      <c r="N389" s="31"/>
      <c r="O389" s="86"/>
      <c r="P389" s="8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  <c r="BK389" s="16"/>
      <c r="BL389" s="16"/>
      <c r="BM389" s="16"/>
      <c r="BN389" s="16"/>
      <c r="BO389" s="16"/>
      <c r="BP389" s="16"/>
      <c r="BQ389" s="16"/>
      <c r="BR389" s="16"/>
      <c r="BS389" s="16"/>
      <c r="BT389" s="16"/>
      <c r="BU389" s="16"/>
      <c r="BV389" s="16"/>
      <c r="BW389" s="16"/>
      <c r="BX389" s="16"/>
      <c r="BY389" s="16"/>
      <c r="BZ389" s="16"/>
      <c r="CA389" s="16"/>
      <c r="CB389" s="16"/>
      <c r="CC389" s="16"/>
      <c r="CD389" s="16"/>
      <c r="CE389" s="16"/>
      <c r="CF389" s="16"/>
      <c r="CG389" s="16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16"/>
      <c r="CU389" s="16"/>
      <c r="CV389" s="16"/>
      <c r="CW389" s="16"/>
      <c r="CX389" s="16"/>
      <c r="CY389" s="16"/>
      <c r="CZ389" s="16"/>
      <c r="DA389" s="16"/>
      <c r="DB389" s="16"/>
      <c r="DC389" s="16"/>
      <c r="DD389" s="16"/>
      <c r="DE389" s="16"/>
      <c r="DF389" s="16"/>
      <c r="DG389" s="16"/>
      <c r="DH389" s="16"/>
      <c r="DI389" s="16"/>
      <c r="DJ389" s="16"/>
      <c r="DK389" s="16"/>
      <c r="DL389" s="16"/>
      <c r="DM389" s="16"/>
      <c r="DN389" s="16"/>
      <c r="DO389" s="16"/>
      <c r="DP389" s="16"/>
      <c r="DQ389" s="16"/>
      <c r="DR389" s="16"/>
      <c r="DS389" s="16"/>
      <c r="DT389" s="16"/>
      <c r="DU389" s="16"/>
      <c r="DV389" s="16"/>
      <c r="DW389" s="16"/>
      <c r="DX389" s="16"/>
      <c r="DY389" s="16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6"/>
      <c r="FO389" s="16"/>
      <c r="FP389" s="16"/>
      <c r="FQ389" s="16"/>
      <c r="FR389" s="16"/>
      <c r="FS389" s="16"/>
      <c r="FT389" s="16"/>
      <c r="FU389" s="16"/>
      <c r="FV389" s="16"/>
      <c r="FW389" s="16"/>
      <c r="FX389" s="16"/>
      <c r="FY389" s="16"/>
      <c r="FZ389" s="16"/>
      <c r="GA389" s="16"/>
      <c r="GB389" s="16"/>
      <c r="GC389" s="16"/>
      <c r="GD389" s="16"/>
      <c r="GE389" s="16"/>
      <c r="GF389" s="16"/>
      <c r="GG389" s="16"/>
      <c r="GH389" s="16"/>
      <c r="GI389" s="16"/>
      <c r="GJ389" s="16"/>
      <c r="GK389" s="16"/>
      <c r="GL389" s="16"/>
      <c r="GM389" s="16"/>
      <c r="GN389" s="16"/>
      <c r="GO389" s="16"/>
      <c r="GP389" s="16"/>
      <c r="GQ389" s="16"/>
      <c r="GR389" s="16"/>
      <c r="GS389" s="16"/>
      <c r="GT389" s="16"/>
      <c r="GU389" s="16"/>
      <c r="GV389" s="16"/>
      <c r="GW389" s="16"/>
      <c r="GX389" s="16"/>
      <c r="GY389" s="16"/>
      <c r="GZ389" s="16"/>
      <c r="HA389" s="16"/>
      <c r="HB389" s="16"/>
      <c r="HC389" s="16"/>
      <c r="HD389" s="16"/>
      <c r="HE389" s="16"/>
      <c r="HF389" s="16"/>
      <c r="HG389" s="16"/>
      <c r="HH389" s="16"/>
      <c r="HI389" s="16"/>
      <c r="HJ389" s="16"/>
      <c r="HK389" s="16"/>
      <c r="HL389" s="16"/>
      <c r="HM389" s="16"/>
      <c r="HN389" s="16"/>
      <c r="HO389" s="16"/>
      <c r="HP389" s="16"/>
      <c r="HQ389" s="16"/>
      <c r="HR389" s="16"/>
      <c r="HS389" s="16"/>
      <c r="HT389" s="16"/>
      <c r="HU389" s="16"/>
      <c r="HV389" s="16"/>
      <c r="HW389" s="16"/>
      <c r="HX389" s="16"/>
      <c r="HY389" s="16"/>
      <c r="HZ389" s="16"/>
      <c r="IA389" s="16"/>
      <c r="IB389" s="16"/>
      <c r="IC389" s="16"/>
      <c r="ID389" s="16"/>
      <c r="IE389" s="16"/>
      <c r="IF389" s="16"/>
      <c r="IG389" s="16"/>
      <c r="IH389" s="16"/>
      <c r="II389" s="16"/>
      <c r="IJ389" s="16"/>
      <c r="IK389" s="16"/>
      <c r="IL389" s="16"/>
      <c r="IM389" s="16"/>
      <c r="IN389" s="16"/>
      <c r="IO389" s="16"/>
      <c r="IP389" s="16"/>
      <c r="IQ389" s="16"/>
      <c r="IR389" s="16"/>
      <c r="IS389" s="16"/>
      <c r="IT389" s="16"/>
      <c r="IU389" s="16"/>
      <c r="IV389" s="16"/>
    </row>
    <row r="390" spans="1:256" s="31" customFormat="1" ht="14.25" customHeight="1">
      <c r="A390" s="243"/>
      <c r="B390" s="253"/>
      <c r="C390" s="252" t="s">
        <v>319</v>
      </c>
      <c r="D390" s="246">
        <f>D372+D388</f>
        <v>648618</v>
      </c>
      <c r="E390" s="246">
        <f>E372+E388</f>
        <v>649068</v>
      </c>
      <c r="F390" s="246">
        <f>F372+F388</f>
        <v>30668</v>
      </c>
      <c r="G390" s="260">
        <f>F390/E390*100</f>
        <v>4.72492866695015</v>
      </c>
      <c r="H390" s="141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  <c r="DL390" s="86"/>
      <c r="DM390" s="86"/>
      <c r="DN390" s="86"/>
      <c r="DO390" s="86"/>
      <c r="DP390" s="86"/>
      <c r="DQ390" s="86"/>
      <c r="DR390" s="86"/>
      <c r="DS390" s="86"/>
      <c r="DT390" s="86"/>
      <c r="DU390" s="86"/>
      <c r="DV390" s="86"/>
      <c r="DW390" s="86"/>
      <c r="DX390" s="86"/>
      <c r="DY390" s="86"/>
      <c r="DZ390" s="86"/>
      <c r="EA390" s="86"/>
      <c r="EB390" s="86"/>
      <c r="EC390" s="86"/>
      <c r="ED390" s="86"/>
      <c r="EE390" s="86"/>
      <c r="EF390" s="86"/>
      <c r="EG390" s="86"/>
      <c r="EH390" s="86"/>
      <c r="EI390" s="86"/>
      <c r="EJ390" s="86"/>
      <c r="EK390" s="86"/>
      <c r="EL390" s="86"/>
      <c r="EM390" s="86"/>
      <c r="EN390" s="86"/>
      <c r="EO390" s="86"/>
      <c r="EP390" s="86"/>
      <c r="EQ390" s="86"/>
      <c r="ER390" s="86"/>
      <c r="ES390" s="86"/>
      <c r="ET390" s="86"/>
      <c r="EU390" s="86"/>
      <c r="EV390" s="86"/>
      <c r="EW390" s="86"/>
      <c r="EX390" s="86"/>
      <c r="EY390" s="86"/>
      <c r="EZ390" s="86"/>
      <c r="FA390" s="86"/>
      <c r="FB390" s="86"/>
      <c r="FC390" s="86"/>
      <c r="FD390" s="86"/>
      <c r="FE390" s="86"/>
      <c r="FF390" s="86"/>
      <c r="FG390" s="86"/>
      <c r="FH390" s="86"/>
      <c r="FI390" s="86"/>
      <c r="FJ390" s="86"/>
      <c r="FK390" s="86"/>
      <c r="FL390" s="86"/>
      <c r="FM390" s="86"/>
      <c r="FN390" s="86"/>
      <c r="FO390" s="86"/>
      <c r="FP390" s="86"/>
      <c r="FQ390" s="86"/>
      <c r="FR390" s="86"/>
      <c r="FS390" s="86"/>
      <c r="FT390" s="86"/>
      <c r="FU390" s="86"/>
      <c r="FV390" s="86"/>
      <c r="FW390" s="86"/>
      <c r="FX390" s="86"/>
      <c r="FY390" s="86"/>
      <c r="FZ390" s="86"/>
      <c r="GA390" s="86"/>
      <c r="GB390" s="86"/>
      <c r="GC390" s="86"/>
      <c r="GD390" s="86"/>
      <c r="GE390" s="86"/>
      <c r="GF390" s="86"/>
      <c r="GG390" s="86"/>
      <c r="GH390" s="86"/>
      <c r="GI390" s="86"/>
      <c r="GJ390" s="86"/>
      <c r="GK390" s="86"/>
      <c r="GL390" s="86"/>
      <c r="GM390" s="86"/>
      <c r="GN390" s="86"/>
      <c r="GO390" s="86"/>
      <c r="GP390" s="86"/>
      <c r="GQ390" s="86"/>
      <c r="GR390" s="86"/>
      <c r="GS390" s="86"/>
      <c r="GT390" s="86"/>
      <c r="GU390" s="86"/>
      <c r="GV390" s="86"/>
      <c r="GW390" s="86"/>
      <c r="GX390" s="86"/>
      <c r="GY390" s="86"/>
      <c r="GZ390" s="86"/>
      <c r="HA390" s="86"/>
      <c r="HB390" s="86"/>
      <c r="HC390" s="86"/>
      <c r="HD390" s="86"/>
      <c r="HE390" s="86"/>
      <c r="HF390" s="86"/>
      <c r="HG390" s="86"/>
      <c r="HH390" s="86"/>
      <c r="HI390" s="86"/>
      <c r="HJ390" s="86"/>
      <c r="HK390" s="86"/>
      <c r="HL390" s="86"/>
      <c r="HM390" s="86"/>
      <c r="HN390" s="86"/>
      <c r="HO390" s="86"/>
      <c r="HP390" s="86"/>
      <c r="HQ390" s="86"/>
      <c r="HR390" s="86"/>
      <c r="HS390" s="86"/>
      <c r="HT390" s="86"/>
      <c r="HU390" s="86"/>
      <c r="HV390" s="86"/>
      <c r="HW390" s="86"/>
      <c r="HX390" s="86"/>
      <c r="HY390" s="86"/>
      <c r="HZ390" s="86"/>
      <c r="IA390" s="86"/>
      <c r="IB390" s="86"/>
      <c r="IC390" s="86"/>
      <c r="ID390" s="86"/>
      <c r="IE390" s="86"/>
      <c r="IF390" s="86"/>
      <c r="IG390" s="86"/>
      <c r="IH390" s="86"/>
      <c r="II390" s="86"/>
      <c r="IJ390" s="86"/>
      <c r="IK390" s="86"/>
      <c r="IL390" s="86"/>
      <c r="IM390" s="86"/>
      <c r="IN390" s="86"/>
      <c r="IO390" s="86"/>
      <c r="IP390" s="86"/>
      <c r="IQ390" s="86"/>
      <c r="IR390" s="86"/>
      <c r="IS390" s="86"/>
      <c r="IT390" s="86"/>
      <c r="IU390" s="86"/>
      <c r="IV390" s="86"/>
    </row>
    <row r="391" spans="1:256" s="31" customFormat="1" ht="16.5" customHeight="1">
      <c r="A391" s="17"/>
      <c r="B391" s="71"/>
      <c r="C391" s="238"/>
      <c r="D391" s="239"/>
      <c r="E391" s="240"/>
      <c r="F391" s="241"/>
      <c r="G391" s="33"/>
      <c r="O391" s="8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  <c r="EO391" s="16"/>
      <c r="EP391" s="16"/>
      <c r="EQ391" s="16"/>
      <c r="ER391" s="16"/>
      <c r="ES391" s="16"/>
      <c r="ET391" s="16"/>
      <c r="EU391" s="16"/>
      <c r="EV391" s="16"/>
      <c r="EW391" s="16"/>
      <c r="EX391" s="16"/>
      <c r="EY391" s="16"/>
      <c r="EZ391" s="16"/>
      <c r="FA391" s="16"/>
      <c r="FB391" s="16"/>
      <c r="FC391" s="16"/>
      <c r="FD391" s="16"/>
      <c r="FE391" s="16"/>
      <c r="FF391" s="16"/>
      <c r="FG391" s="16"/>
      <c r="FH391" s="16"/>
      <c r="FI391" s="16"/>
      <c r="FJ391" s="16"/>
      <c r="FK391" s="16"/>
      <c r="FL391" s="16"/>
      <c r="FM391" s="16"/>
      <c r="FN391" s="16"/>
      <c r="FO391" s="16"/>
      <c r="FP391" s="16"/>
      <c r="FQ391" s="16"/>
      <c r="FR391" s="16"/>
      <c r="FS391" s="16"/>
      <c r="FT391" s="16"/>
      <c r="FU391" s="16"/>
      <c r="FV391" s="16"/>
      <c r="FW391" s="16"/>
      <c r="FX391" s="16"/>
      <c r="FY391" s="16"/>
      <c r="FZ391" s="16"/>
      <c r="GA391" s="16"/>
      <c r="GB391" s="16"/>
      <c r="GC391" s="16"/>
      <c r="GD391" s="16"/>
      <c r="GE391" s="16"/>
      <c r="GF391" s="16"/>
      <c r="GG391" s="16"/>
      <c r="GH391" s="16"/>
      <c r="GI391" s="16"/>
      <c r="GJ391" s="16"/>
      <c r="GK391" s="16"/>
      <c r="GL391" s="16"/>
      <c r="GM391" s="16"/>
      <c r="GN391" s="16"/>
      <c r="GO391" s="16"/>
      <c r="GP391" s="16"/>
      <c r="GQ391" s="16"/>
      <c r="GR391" s="16"/>
      <c r="GS391" s="16"/>
      <c r="GT391" s="16"/>
      <c r="GU391" s="16"/>
      <c r="GV391" s="16"/>
      <c r="GW391" s="16"/>
      <c r="GX391" s="16"/>
      <c r="GY391" s="16"/>
      <c r="GZ391" s="16"/>
      <c r="HA391" s="16"/>
      <c r="HB391" s="16"/>
      <c r="HC391" s="16"/>
      <c r="HD391" s="16"/>
      <c r="HE391" s="16"/>
      <c r="HF391" s="16"/>
      <c r="HG391" s="16"/>
      <c r="HH391" s="16"/>
      <c r="HI391" s="16"/>
      <c r="HJ391" s="16"/>
      <c r="HK391" s="16"/>
      <c r="HL391" s="16"/>
      <c r="HM391" s="16"/>
      <c r="HN391" s="16"/>
      <c r="HO391" s="16"/>
      <c r="HP391" s="16"/>
      <c r="HQ391" s="16"/>
      <c r="HR391" s="16"/>
      <c r="HS391" s="16"/>
      <c r="HT391" s="16"/>
      <c r="HU391" s="16"/>
      <c r="HV391" s="16"/>
      <c r="HW391" s="16"/>
      <c r="HX391" s="16"/>
      <c r="HY391" s="16"/>
      <c r="HZ391" s="16"/>
      <c r="IA391" s="16"/>
      <c r="IB391" s="16"/>
      <c r="IC391" s="16"/>
      <c r="ID391" s="16"/>
      <c r="IE391" s="16"/>
      <c r="IF391" s="16"/>
      <c r="IG391" s="16"/>
      <c r="IH391" s="16"/>
      <c r="II391" s="16"/>
      <c r="IJ391" s="16"/>
      <c r="IK391" s="16"/>
      <c r="IL391" s="16"/>
      <c r="IM391" s="16"/>
      <c r="IN391" s="16"/>
      <c r="IO391" s="16"/>
      <c r="IP391" s="16"/>
      <c r="IQ391" s="16"/>
      <c r="IR391" s="16"/>
      <c r="IS391" s="16"/>
      <c r="IT391" s="16"/>
      <c r="IU391" s="16"/>
      <c r="IV391" s="16"/>
    </row>
    <row r="392" spans="1:256" s="31" customFormat="1" ht="15.75">
      <c r="A392" s="76" t="s">
        <v>64</v>
      </c>
      <c r="D392" s="86"/>
      <c r="E392" s="86"/>
      <c r="F392" s="86"/>
      <c r="O392" s="8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16"/>
      <c r="CU392" s="16"/>
      <c r="CV392" s="16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16"/>
      <c r="DL392" s="16"/>
      <c r="DM392" s="16"/>
      <c r="DN392" s="16"/>
      <c r="DO392" s="16"/>
      <c r="DP392" s="16"/>
      <c r="DQ392" s="16"/>
      <c r="DR392" s="16"/>
      <c r="DS392" s="16"/>
      <c r="DT392" s="16"/>
      <c r="DU392" s="16"/>
      <c r="DV392" s="16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  <c r="EO392" s="16"/>
      <c r="EP392" s="16"/>
      <c r="EQ392" s="16"/>
      <c r="ER392" s="16"/>
      <c r="ES392" s="16"/>
      <c r="ET392" s="16"/>
      <c r="EU392" s="16"/>
      <c r="EV392" s="16"/>
      <c r="EW392" s="16"/>
      <c r="EX392" s="16"/>
      <c r="EY392" s="16"/>
      <c r="EZ392" s="16"/>
      <c r="FA392" s="16"/>
      <c r="FB392" s="16"/>
      <c r="FC392" s="16"/>
      <c r="FD392" s="16"/>
      <c r="FE392" s="16"/>
      <c r="FF392" s="16"/>
      <c r="FG392" s="16"/>
      <c r="FH392" s="16"/>
      <c r="FI392" s="16"/>
      <c r="FJ392" s="16"/>
      <c r="FK392" s="16"/>
      <c r="FL392" s="16"/>
      <c r="FM392" s="16"/>
      <c r="FN392" s="16"/>
      <c r="FO392" s="16"/>
      <c r="FP392" s="16"/>
      <c r="FQ392" s="16"/>
      <c r="FR392" s="16"/>
      <c r="FS392" s="16"/>
      <c r="FT392" s="16"/>
      <c r="FU392" s="16"/>
      <c r="FV392" s="16"/>
      <c r="FW392" s="16"/>
      <c r="FX392" s="16"/>
      <c r="FY392" s="16"/>
      <c r="FZ392" s="16"/>
      <c r="GA392" s="16"/>
      <c r="GB392" s="16"/>
      <c r="GC392" s="16"/>
      <c r="GD392" s="16"/>
      <c r="GE392" s="16"/>
      <c r="GF392" s="16"/>
      <c r="GG392" s="16"/>
      <c r="GH392" s="16"/>
      <c r="GI392" s="16"/>
      <c r="GJ392" s="16"/>
      <c r="GK392" s="16"/>
      <c r="GL392" s="16"/>
      <c r="GM392" s="16"/>
      <c r="GN392" s="16"/>
      <c r="GO392" s="16"/>
      <c r="GP392" s="16"/>
      <c r="GQ392" s="16"/>
      <c r="GR392" s="16"/>
      <c r="GS392" s="16"/>
      <c r="GT392" s="16"/>
      <c r="GU392" s="16"/>
      <c r="GV392" s="16"/>
      <c r="GW392" s="16"/>
      <c r="GX392" s="16"/>
      <c r="GY392" s="16"/>
      <c r="GZ392" s="16"/>
      <c r="HA392" s="16"/>
      <c r="HB392" s="16"/>
      <c r="HC392" s="16"/>
      <c r="HD392" s="16"/>
      <c r="HE392" s="16"/>
      <c r="HF392" s="16"/>
      <c r="HG392" s="16"/>
      <c r="HH392" s="16"/>
      <c r="HI392" s="16"/>
      <c r="HJ392" s="16"/>
      <c r="HK392" s="16"/>
      <c r="HL392" s="16"/>
      <c r="HM392" s="16"/>
      <c r="HN392" s="16"/>
      <c r="HO392" s="16"/>
      <c r="HP392" s="16"/>
      <c r="HQ392" s="16"/>
      <c r="HR392" s="16"/>
      <c r="HS392" s="16"/>
      <c r="HT392" s="16"/>
      <c r="HU392" s="16"/>
      <c r="HV392" s="16"/>
      <c r="HW392" s="16"/>
      <c r="HX392" s="16"/>
      <c r="HY392" s="16"/>
      <c r="HZ392" s="16"/>
      <c r="IA392" s="16"/>
      <c r="IB392" s="16"/>
      <c r="IC392" s="16"/>
      <c r="ID392" s="16"/>
      <c r="IE392" s="16"/>
      <c r="IF392" s="16"/>
      <c r="IG392" s="16"/>
      <c r="IH392" s="16"/>
      <c r="II392" s="16"/>
      <c r="IJ392" s="16"/>
      <c r="IK392" s="16"/>
      <c r="IL392" s="16"/>
      <c r="IM392" s="16"/>
      <c r="IN392" s="16"/>
      <c r="IO392" s="16"/>
      <c r="IP392" s="16"/>
      <c r="IQ392" s="16"/>
      <c r="IR392" s="16"/>
      <c r="IS392" s="16"/>
      <c r="IT392" s="16"/>
      <c r="IU392" s="16"/>
      <c r="IV392" s="16"/>
    </row>
    <row r="393" spans="2:256" s="31" customFormat="1" ht="12.75">
      <c r="B393"/>
      <c r="C393"/>
      <c r="D393" s="16"/>
      <c r="E393" s="16"/>
      <c r="F393" s="16"/>
      <c r="G393"/>
      <c r="O393" s="8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16"/>
      <c r="CU393" s="16"/>
      <c r="CV393" s="16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16"/>
      <c r="DL393" s="16"/>
      <c r="DM393" s="16"/>
      <c r="DN393" s="16"/>
      <c r="DO393" s="16"/>
      <c r="DP393" s="16"/>
      <c r="DQ393" s="16"/>
      <c r="DR393" s="16"/>
      <c r="DS393" s="16"/>
      <c r="DT393" s="16"/>
      <c r="DU393" s="16"/>
      <c r="DV393" s="16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  <c r="EO393" s="16"/>
      <c r="EP393" s="16"/>
      <c r="EQ393" s="16"/>
      <c r="ER393" s="16"/>
      <c r="ES393" s="16"/>
      <c r="ET393" s="16"/>
      <c r="EU393" s="16"/>
      <c r="EV393" s="16"/>
      <c r="EW393" s="16"/>
      <c r="EX393" s="16"/>
      <c r="EY393" s="16"/>
      <c r="EZ393" s="16"/>
      <c r="FA393" s="16"/>
      <c r="FB393" s="16"/>
      <c r="FC393" s="16"/>
      <c r="FD393" s="16"/>
      <c r="FE393" s="16"/>
      <c r="FF393" s="16"/>
      <c r="FG393" s="16"/>
      <c r="FH393" s="16"/>
      <c r="FI393" s="16"/>
      <c r="FJ393" s="16"/>
      <c r="FK393" s="16"/>
      <c r="FL393" s="16"/>
      <c r="FM393" s="16"/>
      <c r="FN393" s="16"/>
      <c r="FO393" s="16"/>
      <c r="FP393" s="16"/>
      <c r="FQ393" s="16"/>
      <c r="FR393" s="16"/>
      <c r="FS393" s="16"/>
      <c r="FT393" s="16"/>
      <c r="FU393" s="16"/>
      <c r="FV393" s="16"/>
      <c r="FW393" s="16"/>
      <c r="FX393" s="16"/>
      <c r="FY393" s="16"/>
      <c r="FZ393" s="16"/>
      <c r="GA393" s="16"/>
      <c r="GB393" s="16"/>
      <c r="GC393" s="16"/>
      <c r="GD393" s="16"/>
      <c r="GE393" s="16"/>
      <c r="GF393" s="16"/>
      <c r="GG393" s="16"/>
      <c r="GH393" s="16"/>
      <c r="GI393" s="16"/>
      <c r="GJ393" s="16"/>
      <c r="GK393" s="16"/>
      <c r="GL393" s="16"/>
      <c r="GM393" s="16"/>
      <c r="GN393" s="16"/>
      <c r="GO393" s="16"/>
      <c r="GP393" s="16"/>
      <c r="GQ393" s="16"/>
      <c r="GR393" s="16"/>
      <c r="GS393" s="16"/>
      <c r="GT393" s="16"/>
      <c r="GU393" s="16"/>
      <c r="GV393" s="16"/>
      <c r="GW393" s="16"/>
      <c r="GX393" s="16"/>
      <c r="GY393" s="16"/>
      <c r="GZ393" s="16"/>
      <c r="HA393" s="16"/>
      <c r="HB393" s="16"/>
      <c r="HC393" s="16"/>
      <c r="HD393" s="16"/>
      <c r="HE393" s="16"/>
      <c r="HF393" s="16"/>
      <c r="HG393" s="16"/>
      <c r="HH393" s="16"/>
      <c r="HI393" s="16"/>
      <c r="HJ393" s="16"/>
      <c r="HK393" s="16"/>
      <c r="HL393" s="16"/>
      <c r="HM393" s="16"/>
      <c r="HN393" s="16"/>
      <c r="HO393" s="16"/>
      <c r="HP393" s="16"/>
      <c r="HQ393" s="16"/>
      <c r="HR393" s="16"/>
      <c r="HS393" s="16"/>
      <c r="HT393" s="16"/>
      <c r="HU393" s="16"/>
      <c r="HV393" s="16"/>
      <c r="HW393" s="16"/>
      <c r="HX393" s="16"/>
      <c r="HY393" s="16"/>
      <c r="HZ393" s="16"/>
      <c r="IA393" s="16"/>
      <c r="IB393" s="16"/>
      <c r="IC393" s="16"/>
      <c r="ID393" s="16"/>
      <c r="IE393" s="16"/>
      <c r="IF393" s="16"/>
      <c r="IG393" s="16"/>
      <c r="IH393" s="16"/>
      <c r="II393" s="16"/>
      <c r="IJ393" s="16"/>
      <c r="IK393" s="16"/>
      <c r="IL393" s="16"/>
      <c r="IM393" s="16"/>
      <c r="IN393" s="16"/>
      <c r="IO393" s="16"/>
      <c r="IP393" s="16"/>
      <c r="IQ393" s="16"/>
      <c r="IR393" s="16"/>
      <c r="IS393" s="16"/>
      <c r="IT393" s="16"/>
      <c r="IU393" s="16"/>
      <c r="IV393" s="16"/>
    </row>
    <row r="394" spans="1:256" s="31" customFormat="1" ht="12.75">
      <c r="A394" s="67" t="s">
        <v>37</v>
      </c>
      <c r="B394"/>
      <c r="C394"/>
      <c r="D394" s="16"/>
      <c r="E394" s="16"/>
      <c r="F394" s="16"/>
      <c r="G394"/>
      <c r="O394" s="8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16"/>
      <c r="CU394" s="16"/>
      <c r="CV394" s="16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16"/>
      <c r="DL394" s="16"/>
      <c r="DM394" s="16"/>
      <c r="DN394" s="16"/>
      <c r="DO394" s="16"/>
      <c r="DP394" s="16"/>
      <c r="DQ394" s="16"/>
      <c r="DR394" s="16"/>
      <c r="DS394" s="16"/>
      <c r="DT394" s="16"/>
      <c r="DU394" s="16"/>
      <c r="DV394" s="16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  <c r="EO394" s="16"/>
      <c r="EP394" s="16"/>
      <c r="EQ394" s="16"/>
      <c r="ER394" s="16"/>
      <c r="ES394" s="16"/>
      <c r="ET394" s="16"/>
      <c r="EU394" s="16"/>
      <c r="EV394" s="16"/>
      <c r="EW394" s="16"/>
      <c r="EX394" s="16"/>
      <c r="EY394" s="16"/>
      <c r="EZ394" s="16"/>
      <c r="FA394" s="16"/>
      <c r="FB394" s="16"/>
      <c r="FC394" s="16"/>
      <c r="FD394" s="16"/>
      <c r="FE394" s="16"/>
      <c r="FF394" s="16"/>
      <c r="FG394" s="16"/>
      <c r="FH394" s="16"/>
      <c r="FI394" s="16"/>
      <c r="FJ394" s="16"/>
      <c r="FK394" s="16"/>
      <c r="FL394" s="16"/>
      <c r="FM394" s="16"/>
      <c r="FN394" s="16"/>
      <c r="FO394" s="16"/>
      <c r="FP394" s="16"/>
      <c r="FQ394" s="16"/>
      <c r="FR394" s="16"/>
      <c r="FS394" s="16"/>
      <c r="FT394" s="16"/>
      <c r="FU394" s="16"/>
      <c r="FV394" s="16"/>
      <c r="FW394" s="16"/>
      <c r="FX394" s="16"/>
      <c r="FY394" s="16"/>
      <c r="FZ394" s="16"/>
      <c r="GA394" s="16"/>
      <c r="GB394" s="16"/>
      <c r="GC394" s="16"/>
      <c r="GD394" s="16"/>
      <c r="GE394" s="16"/>
      <c r="GF394" s="16"/>
      <c r="GG394" s="16"/>
      <c r="GH394" s="16"/>
      <c r="GI394" s="16"/>
      <c r="GJ394" s="16"/>
      <c r="GK394" s="16"/>
      <c r="GL394" s="16"/>
      <c r="GM394" s="16"/>
      <c r="GN394" s="16"/>
      <c r="GO394" s="16"/>
      <c r="GP394" s="16"/>
      <c r="GQ394" s="16"/>
      <c r="GR394" s="16"/>
      <c r="GS394" s="16"/>
      <c r="GT394" s="16"/>
      <c r="GU394" s="16"/>
      <c r="GV394" s="16"/>
      <c r="GW394" s="16"/>
      <c r="GX394" s="16"/>
      <c r="GY394" s="16"/>
      <c r="GZ394" s="16"/>
      <c r="HA394" s="16"/>
      <c r="HB394" s="16"/>
      <c r="HC394" s="16"/>
      <c r="HD394" s="16"/>
      <c r="HE394" s="16"/>
      <c r="HF394" s="16"/>
      <c r="HG394" s="16"/>
      <c r="HH394" s="16"/>
      <c r="HI394" s="16"/>
      <c r="HJ394" s="16"/>
      <c r="HK394" s="16"/>
      <c r="HL394" s="16"/>
      <c r="HM394" s="16"/>
      <c r="HN394" s="16"/>
      <c r="HO394" s="16"/>
      <c r="HP394" s="16"/>
      <c r="HQ394" s="16"/>
      <c r="HR394" s="16"/>
      <c r="HS394" s="16"/>
      <c r="HT394" s="16"/>
      <c r="HU394" s="16"/>
      <c r="HV394" s="16"/>
      <c r="HW394" s="16"/>
      <c r="HX394" s="16"/>
      <c r="HY394" s="16"/>
      <c r="HZ394" s="16"/>
      <c r="IA394" s="16"/>
      <c r="IB394" s="16"/>
      <c r="IC394" s="16"/>
      <c r="ID394" s="16"/>
      <c r="IE394" s="16"/>
      <c r="IF394" s="16"/>
      <c r="IG394" s="16"/>
      <c r="IH394" s="16"/>
      <c r="II394" s="16"/>
      <c r="IJ394" s="16"/>
      <c r="IK394" s="16"/>
      <c r="IL394" s="16"/>
      <c r="IM394" s="16"/>
      <c r="IN394" s="16"/>
      <c r="IO394" s="16"/>
      <c r="IP394" s="16"/>
      <c r="IQ394" s="16"/>
      <c r="IR394" s="16"/>
      <c r="IS394" s="16"/>
      <c r="IT394" s="16"/>
      <c r="IU394" s="16"/>
      <c r="IV394" s="16"/>
    </row>
    <row r="395" spans="2:256" s="31" customFormat="1" ht="12.75">
      <c r="B395"/>
      <c r="C395"/>
      <c r="D395" s="16"/>
      <c r="E395" s="16"/>
      <c r="F395" s="16"/>
      <c r="G395"/>
      <c r="O395" s="86" t="s">
        <v>269</v>
      </c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16"/>
      <c r="CU395" s="16"/>
      <c r="CV395" s="16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16"/>
      <c r="DL395" s="16"/>
      <c r="DM395" s="16"/>
      <c r="DN395" s="16"/>
      <c r="DO395" s="16"/>
      <c r="DP395" s="16"/>
      <c r="DQ395" s="16"/>
      <c r="DR395" s="16"/>
      <c r="DS395" s="16"/>
      <c r="DT395" s="16"/>
      <c r="DU395" s="16"/>
      <c r="DV395" s="16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  <c r="EO395" s="16"/>
      <c r="EP395" s="16"/>
      <c r="EQ395" s="16"/>
      <c r="ER395" s="16"/>
      <c r="ES395" s="16"/>
      <c r="ET395" s="16"/>
      <c r="EU395" s="16"/>
      <c r="EV395" s="16"/>
      <c r="EW395" s="16"/>
      <c r="EX395" s="16"/>
      <c r="EY395" s="16"/>
      <c r="EZ395" s="16"/>
      <c r="FA395" s="16"/>
      <c r="FB395" s="16"/>
      <c r="FC395" s="16"/>
      <c r="FD395" s="16"/>
      <c r="FE395" s="16"/>
      <c r="FF395" s="16"/>
      <c r="FG395" s="16"/>
      <c r="FH395" s="16"/>
      <c r="FI395" s="16"/>
      <c r="FJ395" s="16"/>
      <c r="FK395" s="16"/>
      <c r="FL395" s="16"/>
      <c r="FM395" s="16"/>
      <c r="FN395" s="16"/>
      <c r="FO395" s="16"/>
      <c r="FP395" s="16"/>
      <c r="FQ395" s="16"/>
      <c r="FR395" s="16"/>
      <c r="FS395" s="16"/>
      <c r="FT395" s="16"/>
      <c r="FU395" s="16"/>
      <c r="FV395" s="16"/>
      <c r="FW395" s="16"/>
      <c r="FX395" s="16"/>
      <c r="FY395" s="16"/>
      <c r="FZ395" s="16"/>
      <c r="GA395" s="16"/>
      <c r="GB395" s="16"/>
      <c r="GC395" s="16"/>
      <c r="GD395" s="16"/>
      <c r="GE395" s="16"/>
      <c r="GF395" s="16"/>
      <c r="GG395" s="16"/>
      <c r="GH395" s="16"/>
      <c r="GI395" s="16"/>
      <c r="GJ395" s="16"/>
      <c r="GK395" s="16"/>
      <c r="GL395" s="16"/>
      <c r="GM395" s="16"/>
      <c r="GN395" s="16"/>
      <c r="GO395" s="16"/>
      <c r="GP395" s="16"/>
      <c r="GQ395" s="16"/>
      <c r="GR395" s="16"/>
      <c r="GS395" s="16"/>
      <c r="GT395" s="16"/>
      <c r="GU395" s="16"/>
      <c r="GV395" s="16"/>
      <c r="GW395" s="16"/>
      <c r="GX395" s="16"/>
      <c r="GY395" s="16"/>
      <c r="GZ395" s="16"/>
      <c r="HA395" s="16"/>
      <c r="HB395" s="16"/>
      <c r="HC395" s="16"/>
      <c r="HD395" s="16"/>
      <c r="HE395" s="16"/>
      <c r="HF395" s="16"/>
      <c r="HG395" s="16"/>
      <c r="HH395" s="16"/>
      <c r="HI395" s="16"/>
      <c r="HJ395" s="16"/>
      <c r="HK395" s="16"/>
      <c r="HL395" s="16"/>
      <c r="HM395" s="16"/>
      <c r="HN395" s="16"/>
      <c r="HO395" s="16"/>
      <c r="HP395" s="16"/>
      <c r="HQ395" s="16"/>
      <c r="HR395" s="16"/>
      <c r="HS395" s="16"/>
      <c r="HT395" s="16"/>
      <c r="HU395" s="16"/>
      <c r="HV395" s="16"/>
      <c r="HW395" s="16"/>
      <c r="HX395" s="16"/>
      <c r="HY395" s="16"/>
      <c r="HZ395" s="16"/>
      <c r="IA395" s="16"/>
      <c r="IB395" s="16"/>
      <c r="IC395" s="16"/>
      <c r="ID395" s="16"/>
      <c r="IE395" s="16"/>
      <c r="IF395" s="16"/>
      <c r="IG395" s="16"/>
      <c r="IH395" s="16"/>
      <c r="II395" s="16"/>
      <c r="IJ395" s="16"/>
      <c r="IK395" s="16"/>
      <c r="IL395" s="16"/>
      <c r="IM395" s="16"/>
      <c r="IN395" s="16"/>
      <c r="IO395" s="16"/>
      <c r="IP395" s="16"/>
      <c r="IQ395" s="16"/>
      <c r="IR395" s="16"/>
      <c r="IS395" s="16"/>
      <c r="IT395" s="16"/>
      <c r="IU395" s="16"/>
      <c r="IV395" s="16"/>
    </row>
    <row r="396" spans="1:256" s="31" customFormat="1" ht="25.5">
      <c r="A396" s="7" t="s">
        <v>11</v>
      </c>
      <c r="B396" s="7" t="s">
        <v>12</v>
      </c>
      <c r="C396" s="5" t="s">
        <v>13</v>
      </c>
      <c r="D396" s="54" t="s">
        <v>126</v>
      </c>
      <c r="E396" s="61" t="s">
        <v>127</v>
      </c>
      <c r="F396" s="5" t="s">
        <v>2</v>
      </c>
      <c r="G396" s="53" t="s">
        <v>128</v>
      </c>
      <c r="O396" s="86" t="s">
        <v>269</v>
      </c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  <c r="EO396" s="16"/>
      <c r="EP396" s="16"/>
      <c r="EQ396" s="16"/>
      <c r="ER396" s="16"/>
      <c r="ES396" s="16"/>
      <c r="ET396" s="16"/>
      <c r="EU396" s="16"/>
      <c r="EV396" s="16"/>
      <c r="EW396" s="16"/>
      <c r="EX396" s="16"/>
      <c r="EY396" s="16"/>
      <c r="EZ396" s="16"/>
      <c r="FA396" s="16"/>
      <c r="FB396" s="16"/>
      <c r="FC396" s="16"/>
      <c r="FD396" s="16"/>
      <c r="FE396" s="16"/>
      <c r="FF396" s="16"/>
      <c r="FG396" s="16"/>
      <c r="FH396" s="16"/>
      <c r="FI396" s="16"/>
      <c r="FJ396" s="16"/>
      <c r="FK396" s="16"/>
      <c r="FL396" s="16"/>
      <c r="FM396" s="16"/>
      <c r="FN396" s="16"/>
      <c r="FO396" s="16"/>
      <c r="FP396" s="16"/>
      <c r="FQ396" s="16"/>
      <c r="FR396" s="16"/>
      <c r="FS396" s="16"/>
      <c r="FT396" s="16"/>
      <c r="FU396" s="16"/>
      <c r="FV396" s="16"/>
      <c r="FW396" s="16"/>
      <c r="FX396" s="16"/>
      <c r="FY396" s="16"/>
      <c r="FZ396" s="16"/>
      <c r="GA396" s="16"/>
      <c r="GB396" s="16"/>
      <c r="GC396" s="16"/>
      <c r="GD396" s="16"/>
      <c r="GE396" s="16"/>
      <c r="GF396" s="16"/>
      <c r="GG396" s="16"/>
      <c r="GH396" s="16"/>
      <c r="GI396" s="16"/>
      <c r="GJ396" s="16"/>
      <c r="GK396" s="16"/>
      <c r="GL396" s="16"/>
      <c r="GM396" s="16"/>
      <c r="GN396" s="16"/>
      <c r="GO396" s="16"/>
      <c r="GP396" s="16"/>
      <c r="GQ396" s="16"/>
      <c r="GR396" s="16"/>
      <c r="GS396" s="16"/>
      <c r="GT396" s="16"/>
      <c r="GU396" s="16"/>
      <c r="GV396" s="16"/>
      <c r="GW396" s="16"/>
      <c r="GX396" s="16"/>
      <c r="GY396" s="16"/>
      <c r="GZ396" s="16"/>
      <c r="HA396" s="16"/>
      <c r="HB396" s="16"/>
      <c r="HC396" s="16"/>
      <c r="HD396" s="16"/>
      <c r="HE396" s="16"/>
      <c r="HF396" s="16"/>
      <c r="HG396" s="16"/>
      <c r="HH396" s="16"/>
      <c r="HI396" s="16"/>
      <c r="HJ396" s="16"/>
      <c r="HK396" s="16"/>
      <c r="HL396" s="16"/>
      <c r="HM396" s="16"/>
      <c r="HN396" s="16"/>
      <c r="HO396" s="16"/>
      <c r="HP396" s="16"/>
      <c r="HQ396" s="16"/>
      <c r="HR396" s="16"/>
      <c r="HS396" s="16"/>
      <c r="HT396" s="16"/>
      <c r="HU396" s="16"/>
      <c r="HV396" s="16"/>
      <c r="HW396" s="16"/>
      <c r="HX396" s="16"/>
      <c r="HY396" s="16"/>
      <c r="HZ396" s="16"/>
      <c r="IA396" s="16"/>
      <c r="IB396" s="16"/>
      <c r="IC396" s="16"/>
      <c r="ID396" s="16"/>
      <c r="IE396" s="16"/>
      <c r="IF396" s="16"/>
      <c r="IG396" s="16"/>
      <c r="IH396" s="16"/>
      <c r="II396" s="16"/>
      <c r="IJ396" s="16"/>
      <c r="IK396" s="16"/>
      <c r="IL396" s="16"/>
      <c r="IM396" s="16"/>
      <c r="IN396" s="16"/>
      <c r="IO396" s="16"/>
      <c r="IP396" s="16"/>
      <c r="IQ396" s="16"/>
      <c r="IR396" s="16"/>
      <c r="IS396" s="16"/>
      <c r="IT396" s="16"/>
      <c r="IU396" s="16"/>
      <c r="IV396" s="16"/>
    </row>
    <row r="397" spans="1:15" ht="12.75">
      <c r="A397" s="149" t="s">
        <v>65</v>
      </c>
      <c r="B397" s="150">
        <v>2139</v>
      </c>
      <c r="C397" s="153" t="s">
        <v>100</v>
      </c>
      <c r="D397" s="196">
        <v>2950</v>
      </c>
      <c r="E397" s="191">
        <v>2950</v>
      </c>
      <c r="F397" s="364">
        <v>130</v>
      </c>
      <c r="G397" s="38">
        <f aca="true" t="shared" si="12" ref="G397:G404">F397/E397*100</f>
        <v>4.406779661016949</v>
      </c>
      <c r="H397" s="31"/>
      <c r="O397" s="175"/>
    </row>
    <row r="398" spans="1:18" ht="12.75">
      <c r="A398" s="149" t="s">
        <v>65</v>
      </c>
      <c r="B398" s="150">
        <v>2140</v>
      </c>
      <c r="C398" s="153" t="s">
        <v>67</v>
      </c>
      <c r="D398" s="196">
        <v>4620</v>
      </c>
      <c r="E398" s="191">
        <v>4620</v>
      </c>
      <c r="F398" s="364">
        <v>1789</v>
      </c>
      <c r="G398" s="38">
        <f t="shared" si="12"/>
        <v>38.722943722943725</v>
      </c>
      <c r="H398" s="31"/>
      <c r="R398" s="176"/>
    </row>
    <row r="399" spans="1:256" s="14" customFormat="1" ht="25.5">
      <c r="A399" s="169" t="s">
        <v>65</v>
      </c>
      <c r="B399" s="164">
        <v>2199</v>
      </c>
      <c r="C399" s="153" t="s">
        <v>66</v>
      </c>
      <c r="D399" s="204">
        <v>750</v>
      </c>
      <c r="E399" s="202">
        <v>750</v>
      </c>
      <c r="F399" s="444">
        <v>35</v>
      </c>
      <c r="G399" s="206">
        <f t="shared" si="12"/>
        <v>4.666666666666667</v>
      </c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  <c r="BK399" s="16"/>
      <c r="BL399" s="16"/>
      <c r="BM399" s="16"/>
      <c r="BN399" s="16"/>
      <c r="BO399" s="16"/>
      <c r="BP399" s="16"/>
      <c r="BQ399" s="16"/>
      <c r="BR399" s="16"/>
      <c r="BS399" s="16"/>
      <c r="BT399" s="16"/>
      <c r="BU399" s="16"/>
      <c r="BV399" s="16"/>
      <c r="BW399" s="16"/>
      <c r="BX399" s="16"/>
      <c r="BY399" s="16"/>
      <c r="BZ399" s="16"/>
      <c r="CA399" s="16"/>
      <c r="CB399" s="16"/>
      <c r="CC399" s="16"/>
      <c r="CD399" s="16"/>
      <c r="CE399" s="16"/>
      <c r="CF399" s="16"/>
      <c r="CG399" s="16"/>
      <c r="CH399" s="16"/>
      <c r="CI399" s="16"/>
      <c r="CJ399" s="16"/>
      <c r="CK399" s="16"/>
      <c r="CL399" s="16"/>
      <c r="CM399" s="16"/>
      <c r="CN399" s="16"/>
      <c r="CO399" s="16"/>
      <c r="CP399" s="16"/>
      <c r="CQ399" s="16"/>
      <c r="CR399" s="16"/>
      <c r="CS399" s="16"/>
      <c r="CT399" s="16"/>
      <c r="CU399" s="16"/>
      <c r="CV399" s="16"/>
      <c r="CW399" s="16"/>
      <c r="CX399" s="16"/>
      <c r="CY399" s="16"/>
      <c r="CZ399" s="16"/>
      <c r="DA399" s="16"/>
      <c r="DB399" s="16"/>
      <c r="DC399" s="16"/>
      <c r="DD399" s="16"/>
      <c r="DE399" s="16"/>
      <c r="DF399" s="16"/>
      <c r="DG399" s="16"/>
      <c r="DH399" s="16"/>
      <c r="DI399" s="16"/>
      <c r="DJ399" s="16"/>
      <c r="DK399" s="16"/>
      <c r="DL399" s="16"/>
      <c r="DM399" s="16"/>
      <c r="DN399" s="16"/>
      <c r="DO399" s="16"/>
      <c r="DP399" s="16"/>
      <c r="DQ399" s="16"/>
      <c r="DR399" s="16"/>
      <c r="DS399" s="16"/>
      <c r="DT399" s="16"/>
      <c r="DU399" s="16"/>
      <c r="DV399" s="16"/>
      <c r="DW399" s="16"/>
      <c r="DX399" s="16"/>
      <c r="DY399" s="16"/>
      <c r="DZ399" s="16"/>
      <c r="EA399" s="16"/>
      <c r="EB399" s="16"/>
      <c r="EC399" s="16"/>
      <c r="ED399" s="16"/>
      <c r="EE399" s="16"/>
      <c r="EF399" s="16"/>
      <c r="EG399" s="16"/>
      <c r="EH399" s="16"/>
      <c r="EI399" s="16"/>
      <c r="EJ399" s="16"/>
      <c r="EK399" s="16"/>
      <c r="EL399" s="16"/>
      <c r="EM399" s="16"/>
      <c r="EN399" s="16"/>
      <c r="EO399" s="16"/>
      <c r="EP399" s="16"/>
      <c r="EQ399" s="16"/>
      <c r="ER399" s="16"/>
      <c r="ES399" s="16"/>
      <c r="ET399" s="16"/>
      <c r="EU399" s="16"/>
      <c r="EV399" s="16"/>
      <c r="EW399" s="16"/>
      <c r="EX399" s="16"/>
      <c r="EY399" s="16"/>
      <c r="EZ399" s="16"/>
      <c r="FA399" s="16"/>
      <c r="FB399" s="16"/>
      <c r="FC399" s="16"/>
      <c r="FD399" s="16"/>
      <c r="FE399" s="16"/>
      <c r="FF399" s="16"/>
      <c r="FG399" s="16"/>
      <c r="FH399" s="16"/>
      <c r="FI399" s="16"/>
      <c r="FJ399" s="16"/>
      <c r="FK399" s="16"/>
      <c r="FL399" s="16"/>
      <c r="FM399" s="16"/>
      <c r="FN399" s="16"/>
      <c r="FO399" s="16"/>
      <c r="FP399" s="16"/>
      <c r="FQ399" s="16"/>
      <c r="FR399" s="16"/>
      <c r="FS399" s="16"/>
      <c r="FT399" s="16"/>
      <c r="FU399" s="16"/>
      <c r="FV399" s="16"/>
      <c r="FW399" s="16"/>
      <c r="FX399" s="16"/>
      <c r="FY399" s="16"/>
      <c r="FZ399" s="16"/>
      <c r="GA399" s="16"/>
      <c r="GB399" s="16"/>
      <c r="GC399" s="16"/>
      <c r="GD399" s="16"/>
      <c r="GE399" s="16"/>
      <c r="GF399" s="16"/>
      <c r="GG399" s="16"/>
      <c r="GH399" s="16"/>
      <c r="GI399" s="16"/>
      <c r="GJ399" s="16"/>
      <c r="GK399" s="16"/>
      <c r="GL399" s="16"/>
      <c r="GM399" s="16"/>
      <c r="GN399" s="16"/>
      <c r="GO399" s="16"/>
      <c r="GP399" s="16"/>
      <c r="GQ399" s="16"/>
      <c r="GR399" s="16"/>
      <c r="GS399" s="16"/>
      <c r="GT399" s="16"/>
      <c r="GU399" s="16"/>
      <c r="GV399" s="16"/>
      <c r="GW399" s="16"/>
      <c r="GX399" s="16"/>
      <c r="GY399" s="16"/>
      <c r="GZ399" s="16"/>
      <c r="HA399" s="16"/>
      <c r="HB399" s="16"/>
      <c r="HC399" s="16"/>
      <c r="HD399" s="16"/>
      <c r="HE399" s="16"/>
      <c r="HF399" s="16"/>
      <c r="HG399" s="16"/>
      <c r="HH399" s="16"/>
      <c r="HI399" s="16"/>
      <c r="HJ399" s="16"/>
      <c r="HK399" s="16"/>
      <c r="HL399" s="16"/>
      <c r="HM399" s="16"/>
      <c r="HN399" s="16"/>
      <c r="HO399" s="16"/>
      <c r="HP399" s="16"/>
      <c r="HQ399" s="16"/>
      <c r="HR399" s="16"/>
      <c r="HS399" s="16"/>
      <c r="HT399" s="16"/>
      <c r="HU399" s="16"/>
      <c r="HV399" s="16"/>
      <c r="HW399" s="16"/>
      <c r="HX399" s="16"/>
      <c r="HY399" s="16"/>
      <c r="HZ399" s="16"/>
      <c r="IA399" s="16"/>
      <c r="IB399" s="16"/>
      <c r="IC399" s="16"/>
      <c r="ID399" s="16"/>
      <c r="IE399" s="16"/>
      <c r="IF399" s="16"/>
      <c r="IG399" s="16"/>
      <c r="IH399" s="16"/>
      <c r="II399" s="16"/>
      <c r="IJ399" s="16"/>
      <c r="IK399" s="16"/>
      <c r="IL399" s="16"/>
      <c r="IM399" s="16"/>
      <c r="IN399" s="16"/>
      <c r="IO399" s="16"/>
      <c r="IP399" s="16"/>
      <c r="IQ399" s="16"/>
      <c r="IR399" s="16"/>
      <c r="IS399" s="16"/>
      <c r="IT399" s="16"/>
      <c r="IU399" s="16"/>
      <c r="IV399" s="16"/>
    </row>
    <row r="400" spans="1:256" s="14" customFormat="1" ht="12.75">
      <c r="A400" s="169" t="s">
        <v>65</v>
      </c>
      <c r="B400" s="164">
        <v>3636</v>
      </c>
      <c r="C400" s="153" t="s">
        <v>567</v>
      </c>
      <c r="D400" s="204">
        <v>0</v>
      </c>
      <c r="E400" s="444">
        <v>5000</v>
      </c>
      <c r="F400" s="444">
        <v>0</v>
      </c>
      <c r="G400" s="206">
        <f t="shared" si="12"/>
        <v>0</v>
      </c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  <c r="GT400" s="16"/>
      <c r="GU400" s="16"/>
      <c r="GV400" s="16"/>
      <c r="GW400" s="16"/>
      <c r="GX400" s="16"/>
      <c r="GY400" s="16"/>
      <c r="GZ400" s="16"/>
      <c r="HA400" s="16"/>
      <c r="HB400" s="16"/>
      <c r="HC400" s="16"/>
      <c r="HD400" s="16"/>
      <c r="HE400" s="16"/>
      <c r="HF400" s="16"/>
      <c r="HG400" s="16"/>
      <c r="HH400" s="16"/>
      <c r="HI400" s="16"/>
      <c r="HJ400" s="16"/>
      <c r="HK400" s="16"/>
      <c r="HL400" s="16"/>
      <c r="HM400" s="16"/>
      <c r="HN400" s="16"/>
      <c r="HO400" s="16"/>
      <c r="HP400" s="16"/>
      <c r="HQ400" s="16"/>
      <c r="HR400" s="16"/>
      <c r="HS400" s="16"/>
      <c r="HT400" s="16"/>
      <c r="HU400" s="16"/>
      <c r="HV400" s="16"/>
      <c r="HW400" s="16"/>
      <c r="HX400" s="16"/>
      <c r="HY400" s="16"/>
      <c r="HZ400" s="16"/>
      <c r="IA400" s="16"/>
      <c r="IB400" s="16"/>
      <c r="IC400" s="16"/>
      <c r="ID400" s="16"/>
      <c r="IE400" s="16"/>
      <c r="IF400" s="16"/>
      <c r="IG400" s="16"/>
      <c r="IH400" s="16"/>
      <c r="II400" s="16"/>
      <c r="IJ400" s="16"/>
      <c r="IK400" s="16"/>
      <c r="IL400" s="16"/>
      <c r="IM400" s="16"/>
      <c r="IN400" s="16"/>
      <c r="IO400" s="16"/>
      <c r="IP400" s="16"/>
      <c r="IQ400" s="16"/>
      <c r="IR400" s="16"/>
      <c r="IS400" s="16"/>
      <c r="IT400" s="16"/>
      <c r="IU400" s="16"/>
      <c r="IV400" s="16"/>
    </row>
    <row r="401" spans="1:256" s="14" customFormat="1" ht="12.75">
      <c r="A401" s="149" t="s">
        <v>65</v>
      </c>
      <c r="B401" s="150">
        <v>3699</v>
      </c>
      <c r="C401" s="153" t="s">
        <v>314</v>
      </c>
      <c r="D401" s="196">
        <v>72000</v>
      </c>
      <c r="E401" s="191">
        <v>72000</v>
      </c>
      <c r="F401" s="364">
        <v>0</v>
      </c>
      <c r="G401" s="206">
        <f t="shared" si="12"/>
        <v>0</v>
      </c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  <c r="EO401" s="16"/>
      <c r="EP401" s="16"/>
      <c r="EQ401" s="16"/>
      <c r="ER401" s="16"/>
      <c r="ES401" s="16"/>
      <c r="ET401" s="16"/>
      <c r="EU401" s="16"/>
      <c r="EV401" s="16"/>
      <c r="EW401" s="16"/>
      <c r="EX401" s="16"/>
      <c r="EY401" s="16"/>
      <c r="EZ401" s="16"/>
      <c r="FA401" s="16"/>
      <c r="FB401" s="16"/>
      <c r="FC401" s="16"/>
      <c r="FD401" s="16"/>
      <c r="FE401" s="16"/>
      <c r="FF401" s="16"/>
      <c r="FG401" s="16"/>
      <c r="FH401" s="16"/>
      <c r="FI401" s="16"/>
      <c r="FJ401" s="16"/>
      <c r="FK401" s="16"/>
      <c r="FL401" s="16"/>
      <c r="FM401" s="16"/>
      <c r="FN401" s="16"/>
      <c r="FO401" s="16"/>
      <c r="FP401" s="16"/>
      <c r="FQ401" s="16"/>
      <c r="FR401" s="16"/>
      <c r="FS401" s="16"/>
      <c r="FT401" s="16"/>
      <c r="FU401" s="16"/>
      <c r="FV401" s="16"/>
      <c r="FW401" s="16"/>
      <c r="FX401" s="16"/>
      <c r="FY401" s="16"/>
      <c r="FZ401" s="16"/>
      <c r="GA401" s="16"/>
      <c r="GB401" s="16"/>
      <c r="GC401" s="16"/>
      <c r="GD401" s="16"/>
      <c r="GE401" s="16"/>
      <c r="GF401" s="16"/>
      <c r="GG401" s="16"/>
      <c r="GH401" s="16"/>
      <c r="GI401" s="16"/>
      <c r="GJ401" s="16"/>
      <c r="GK401" s="16"/>
      <c r="GL401" s="16"/>
      <c r="GM401" s="16"/>
      <c r="GN401" s="16"/>
      <c r="GO401" s="16"/>
      <c r="GP401" s="16"/>
      <c r="GQ401" s="16"/>
      <c r="GR401" s="16"/>
      <c r="GS401" s="16"/>
      <c r="GT401" s="16"/>
      <c r="GU401" s="16"/>
      <c r="GV401" s="16"/>
      <c r="GW401" s="16"/>
      <c r="GX401" s="16"/>
      <c r="GY401" s="16"/>
      <c r="GZ401" s="16"/>
      <c r="HA401" s="16"/>
      <c r="HB401" s="16"/>
      <c r="HC401" s="16"/>
      <c r="HD401" s="16"/>
      <c r="HE401" s="16"/>
      <c r="HF401" s="16"/>
      <c r="HG401" s="16"/>
      <c r="HH401" s="16"/>
      <c r="HI401" s="16"/>
      <c r="HJ401" s="16"/>
      <c r="HK401" s="16"/>
      <c r="HL401" s="16"/>
      <c r="HM401" s="16"/>
      <c r="HN401" s="16"/>
      <c r="HO401" s="16"/>
      <c r="HP401" s="16"/>
      <c r="HQ401" s="16"/>
      <c r="HR401" s="16"/>
      <c r="HS401" s="16"/>
      <c r="HT401" s="16"/>
      <c r="HU401" s="16"/>
      <c r="HV401" s="16"/>
      <c r="HW401" s="16"/>
      <c r="HX401" s="16"/>
      <c r="HY401" s="16"/>
      <c r="HZ401" s="16"/>
      <c r="IA401" s="16"/>
      <c r="IB401" s="16"/>
      <c r="IC401" s="16"/>
      <c r="ID401" s="16"/>
      <c r="IE401" s="16"/>
      <c r="IF401" s="16"/>
      <c r="IG401" s="16"/>
      <c r="IH401" s="16"/>
      <c r="II401" s="16"/>
      <c r="IJ401" s="16"/>
      <c r="IK401" s="16"/>
      <c r="IL401" s="16"/>
      <c r="IM401" s="16"/>
      <c r="IN401" s="16"/>
      <c r="IO401" s="16"/>
      <c r="IP401" s="16"/>
      <c r="IQ401" s="16"/>
      <c r="IR401" s="16"/>
      <c r="IS401" s="16"/>
      <c r="IT401" s="16"/>
      <c r="IU401" s="16"/>
      <c r="IV401" s="16"/>
    </row>
    <row r="402" spans="1:256" s="14" customFormat="1" ht="12.75">
      <c r="A402" s="169" t="s">
        <v>53</v>
      </c>
      <c r="B402" s="164">
        <v>3635</v>
      </c>
      <c r="C402" s="153" t="s">
        <v>576</v>
      </c>
      <c r="D402" s="204">
        <v>6000</v>
      </c>
      <c r="E402" s="444">
        <v>6000</v>
      </c>
      <c r="F402" s="444">
        <v>0</v>
      </c>
      <c r="G402" s="206">
        <f t="shared" si="12"/>
        <v>0</v>
      </c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16"/>
      <c r="CL402" s="16"/>
      <c r="CM402" s="16"/>
      <c r="CN402" s="16"/>
      <c r="CO402" s="16"/>
      <c r="CP402" s="16"/>
      <c r="CQ402" s="16"/>
      <c r="CR402" s="16"/>
      <c r="CS402" s="16"/>
      <c r="CT402" s="16"/>
      <c r="CU402" s="16"/>
      <c r="CV402" s="16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16"/>
      <c r="DL402" s="16"/>
      <c r="DM402" s="16"/>
      <c r="DN402" s="16"/>
      <c r="DO402" s="16"/>
      <c r="DP402" s="16"/>
      <c r="DQ402" s="16"/>
      <c r="DR402" s="16"/>
      <c r="DS402" s="16"/>
      <c r="DT402" s="16"/>
      <c r="DU402" s="16"/>
      <c r="DV402" s="16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  <c r="EO402" s="16"/>
      <c r="EP402" s="16"/>
      <c r="EQ402" s="16"/>
      <c r="ER402" s="16"/>
      <c r="ES402" s="16"/>
      <c r="ET402" s="16"/>
      <c r="EU402" s="16"/>
      <c r="EV402" s="16"/>
      <c r="EW402" s="16"/>
      <c r="EX402" s="16"/>
      <c r="EY402" s="16"/>
      <c r="EZ402" s="16"/>
      <c r="FA402" s="16"/>
      <c r="FB402" s="16"/>
      <c r="FC402" s="16"/>
      <c r="FD402" s="16"/>
      <c r="FE402" s="16"/>
      <c r="FF402" s="16"/>
      <c r="FG402" s="16"/>
      <c r="FH402" s="16"/>
      <c r="FI402" s="16"/>
      <c r="FJ402" s="16"/>
      <c r="FK402" s="16"/>
      <c r="FL402" s="16"/>
      <c r="FM402" s="16"/>
      <c r="FN402" s="16"/>
      <c r="FO402" s="16"/>
      <c r="FP402" s="16"/>
      <c r="FQ402" s="16"/>
      <c r="FR402" s="16"/>
      <c r="FS402" s="16"/>
      <c r="FT402" s="16"/>
      <c r="FU402" s="16"/>
      <c r="FV402" s="16"/>
      <c r="FW402" s="16"/>
      <c r="FX402" s="16"/>
      <c r="FY402" s="16"/>
      <c r="FZ402" s="16"/>
      <c r="GA402" s="16"/>
      <c r="GB402" s="16"/>
      <c r="GC402" s="16"/>
      <c r="GD402" s="16"/>
      <c r="GE402" s="16"/>
      <c r="GF402" s="16"/>
      <c r="GG402" s="16"/>
      <c r="GH402" s="16"/>
      <c r="GI402" s="16"/>
      <c r="GJ402" s="16"/>
      <c r="GK402" s="16"/>
      <c r="GL402" s="16"/>
      <c r="GM402" s="16"/>
      <c r="GN402" s="16"/>
      <c r="GO402" s="16"/>
      <c r="GP402" s="16"/>
      <c r="GQ402" s="16"/>
      <c r="GR402" s="16"/>
      <c r="GS402" s="16"/>
      <c r="GT402" s="16"/>
      <c r="GU402" s="16"/>
      <c r="GV402" s="16"/>
      <c r="GW402" s="16"/>
      <c r="GX402" s="16"/>
      <c r="GY402" s="16"/>
      <c r="GZ402" s="16"/>
      <c r="HA402" s="16"/>
      <c r="HB402" s="16"/>
      <c r="HC402" s="16"/>
      <c r="HD402" s="16"/>
      <c r="HE402" s="16"/>
      <c r="HF402" s="16"/>
      <c r="HG402" s="16"/>
      <c r="HH402" s="16"/>
      <c r="HI402" s="16"/>
      <c r="HJ402" s="16"/>
      <c r="HK402" s="16"/>
      <c r="HL402" s="16"/>
      <c r="HM402" s="16"/>
      <c r="HN402" s="16"/>
      <c r="HO402" s="16"/>
      <c r="HP402" s="16"/>
      <c r="HQ402" s="16"/>
      <c r="HR402" s="16"/>
      <c r="HS402" s="16"/>
      <c r="HT402" s="16"/>
      <c r="HU402" s="16"/>
      <c r="HV402" s="16"/>
      <c r="HW402" s="16"/>
      <c r="HX402" s="16"/>
      <c r="HY402" s="16"/>
      <c r="HZ402" s="16"/>
      <c r="IA402" s="16"/>
      <c r="IB402" s="16"/>
      <c r="IC402" s="16"/>
      <c r="ID402" s="16"/>
      <c r="IE402" s="16"/>
      <c r="IF402" s="16"/>
      <c r="IG402" s="16"/>
      <c r="IH402" s="16"/>
      <c r="II402" s="16"/>
      <c r="IJ402" s="16"/>
      <c r="IK402" s="16"/>
      <c r="IL402" s="16"/>
      <c r="IM402" s="16"/>
      <c r="IN402" s="16"/>
      <c r="IO402" s="16"/>
      <c r="IP402" s="16"/>
      <c r="IQ402" s="16"/>
      <c r="IR402" s="16"/>
      <c r="IS402" s="16"/>
      <c r="IT402" s="16"/>
      <c r="IU402" s="16"/>
      <c r="IV402" s="16"/>
    </row>
    <row r="403" spans="1:256" s="14" customFormat="1" ht="12.75">
      <c r="A403" s="149" t="s">
        <v>148</v>
      </c>
      <c r="B403" s="150">
        <v>5311</v>
      </c>
      <c r="C403" s="153" t="s">
        <v>577</v>
      </c>
      <c r="D403" s="196">
        <v>1514</v>
      </c>
      <c r="E403" s="191">
        <v>1514</v>
      </c>
      <c r="F403" s="364">
        <v>0</v>
      </c>
      <c r="G403" s="206">
        <f t="shared" si="12"/>
        <v>0</v>
      </c>
      <c r="O403" s="8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16"/>
      <c r="CL403" s="16"/>
      <c r="CM403" s="16"/>
      <c r="CN403" s="16"/>
      <c r="CO403" s="16"/>
      <c r="CP403" s="16"/>
      <c r="CQ403" s="16"/>
      <c r="CR403" s="16"/>
      <c r="CS403" s="16"/>
      <c r="CT403" s="16"/>
      <c r="CU403" s="16"/>
      <c r="CV403" s="16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16"/>
      <c r="DL403" s="16"/>
      <c r="DM403" s="16"/>
      <c r="DN403" s="16"/>
      <c r="DO403" s="16"/>
      <c r="DP403" s="16"/>
      <c r="DQ403" s="16"/>
      <c r="DR403" s="16"/>
      <c r="DS403" s="16"/>
      <c r="DT403" s="16"/>
      <c r="DU403" s="16"/>
      <c r="DV403" s="16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  <c r="EO403" s="16"/>
      <c r="EP403" s="16"/>
      <c r="EQ403" s="16"/>
      <c r="ER403" s="16"/>
      <c r="ES403" s="16"/>
      <c r="ET403" s="16"/>
      <c r="EU403" s="16"/>
      <c r="EV403" s="16"/>
      <c r="EW403" s="16"/>
      <c r="EX403" s="16"/>
      <c r="EY403" s="16"/>
      <c r="EZ403" s="16"/>
      <c r="FA403" s="16"/>
      <c r="FB403" s="16"/>
      <c r="FC403" s="16"/>
      <c r="FD403" s="16"/>
      <c r="FE403" s="16"/>
      <c r="FF403" s="16"/>
      <c r="FG403" s="16"/>
      <c r="FH403" s="16"/>
      <c r="FI403" s="16"/>
      <c r="FJ403" s="16"/>
      <c r="FK403" s="16"/>
      <c r="FL403" s="16"/>
      <c r="FM403" s="16"/>
      <c r="FN403" s="16"/>
      <c r="FO403" s="16"/>
      <c r="FP403" s="16"/>
      <c r="FQ403" s="16"/>
      <c r="FR403" s="16"/>
      <c r="FS403" s="16"/>
      <c r="FT403" s="16"/>
      <c r="FU403" s="16"/>
      <c r="FV403" s="16"/>
      <c r="FW403" s="16"/>
      <c r="FX403" s="16"/>
      <c r="FY403" s="16"/>
      <c r="FZ403" s="16"/>
      <c r="GA403" s="16"/>
      <c r="GB403" s="16"/>
      <c r="GC403" s="16"/>
      <c r="GD403" s="16"/>
      <c r="GE403" s="16"/>
      <c r="GF403" s="16"/>
      <c r="GG403" s="16"/>
      <c r="GH403" s="16"/>
      <c r="GI403" s="16"/>
      <c r="GJ403" s="16"/>
      <c r="GK403" s="16"/>
      <c r="GL403" s="16"/>
      <c r="GM403" s="16"/>
      <c r="GN403" s="16"/>
      <c r="GO403" s="16"/>
      <c r="GP403" s="16"/>
      <c r="GQ403" s="16"/>
      <c r="GR403" s="16"/>
      <c r="GS403" s="16"/>
      <c r="GT403" s="16"/>
      <c r="GU403" s="16"/>
      <c r="GV403" s="16"/>
      <c r="GW403" s="16"/>
      <c r="GX403" s="16"/>
      <c r="GY403" s="16"/>
      <c r="GZ403" s="16"/>
      <c r="HA403" s="16"/>
      <c r="HB403" s="16"/>
      <c r="HC403" s="16"/>
      <c r="HD403" s="16"/>
      <c r="HE403" s="16"/>
      <c r="HF403" s="16"/>
      <c r="HG403" s="16"/>
      <c r="HH403" s="16"/>
      <c r="HI403" s="16"/>
      <c r="HJ403" s="16"/>
      <c r="HK403" s="16"/>
      <c r="HL403" s="16"/>
      <c r="HM403" s="16"/>
      <c r="HN403" s="16"/>
      <c r="HO403" s="16"/>
      <c r="HP403" s="16"/>
      <c r="HQ403" s="16"/>
      <c r="HR403" s="16"/>
      <c r="HS403" s="16"/>
      <c r="HT403" s="16"/>
      <c r="HU403" s="16"/>
      <c r="HV403" s="16"/>
      <c r="HW403" s="16"/>
      <c r="HX403" s="16"/>
      <c r="HY403" s="16"/>
      <c r="HZ403" s="16"/>
      <c r="IA403" s="16"/>
      <c r="IB403" s="16"/>
      <c r="IC403" s="16"/>
      <c r="ID403" s="16"/>
      <c r="IE403" s="16"/>
      <c r="IF403" s="16"/>
      <c r="IG403" s="16"/>
      <c r="IH403" s="16"/>
      <c r="II403" s="16"/>
      <c r="IJ403" s="16"/>
      <c r="IK403" s="16"/>
      <c r="IL403" s="16"/>
      <c r="IM403" s="16"/>
      <c r="IN403" s="16"/>
      <c r="IO403" s="16"/>
      <c r="IP403" s="16"/>
      <c r="IQ403" s="16"/>
      <c r="IR403" s="16"/>
      <c r="IS403" s="16"/>
      <c r="IT403" s="16"/>
      <c r="IU403" s="16"/>
      <c r="IV403" s="16"/>
    </row>
    <row r="404" spans="1:7" ht="12.75">
      <c r="A404" s="234"/>
      <c r="B404" s="251"/>
      <c r="C404" s="250" t="s">
        <v>317</v>
      </c>
      <c r="D404" s="235">
        <f>SUM(D397:D403)</f>
        <v>87834</v>
      </c>
      <c r="E404" s="236">
        <f>SUM(E397:E403)</f>
        <v>92834</v>
      </c>
      <c r="F404" s="270">
        <f>SUM(F397:F403)</f>
        <v>1954</v>
      </c>
      <c r="G404" s="126">
        <f t="shared" si="12"/>
        <v>2.1048322812762565</v>
      </c>
    </row>
    <row r="405" spans="1:7" ht="12.75">
      <c r="A405" s="17"/>
      <c r="B405" s="71"/>
      <c r="C405" s="238"/>
      <c r="D405" s="239"/>
      <c r="E405" s="240"/>
      <c r="F405" s="304"/>
      <c r="G405" s="129"/>
    </row>
    <row r="406" spans="1:7" ht="12.75">
      <c r="A406" s="243"/>
      <c r="B406" s="253"/>
      <c r="C406" s="252" t="s">
        <v>360</v>
      </c>
      <c r="D406" s="244">
        <f>D404</f>
        <v>87834</v>
      </c>
      <c r="E406" s="245">
        <f>E404</f>
        <v>92834</v>
      </c>
      <c r="F406" s="246">
        <f>F404</f>
        <v>1954</v>
      </c>
      <c r="G406" s="29">
        <f>F406/E406*100</f>
        <v>2.1048322812762565</v>
      </c>
    </row>
    <row r="407" spans="1:7" ht="12.75">
      <c r="A407" s="17"/>
      <c r="B407" s="71"/>
      <c r="C407" s="238"/>
      <c r="D407" s="239"/>
      <c r="E407" s="240"/>
      <c r="F407" s="304"/>
      <c r="G407" s="129"/>
    </row>
    <row r="408" spans="1:7" ht="15.75">
      <c r="A408" s="76" t="s">
        <v>550</v>
      </c>
      <c r="B408" s="31"/>
      <c r="C408" s="31"/>
      <c r="D408" s="308"/>
      <c r="E408" s="309"/>
      <c r="F408" s="304"/>
      <c r="G408" s="302"/>
    </row>
    <row r="409" spans="1:7" ht="12.75">
      <c r="A409" s="17"/>
      <c r="B409" s="71"/>
      <c r="C409" s="238"/>
      <c r="D409" s="239"/>
      <c r="E409" s="240"/>
      <c r="F409" s="304"/>
      <c r="G409" s="33"/>
    </row>
    <row r="410" spans="1:2" ht="12.75">
      <c r="A410" s="80" t="s">
        <v>37</v>
      </c>
      <c r="B410" s="15"/>
    </row>
    <row r="411" spans="1:4" ht="12.75">
      <c r="A411" s="70"/>
      <c r="B411" s="15"/>
      <c r="D411" s="16" t="s">
        <v>322</v>
      </c>
    </row>
    <row r="412" spans="1:16" ht="25.5">
      <c r="A412" s="7" t="s">
        <v>11</v>
      </c>
      <c r="B412" s="7" t="s">
        <v>12</v>
      </c>
      <c r="C412" s="5" t="s">
        <v>13</v>
      </c>
      <c r="D412" s="54" t="s">
        <v>126</v>
      </c>
      <c r="E412" s="61" t="s">
        <v>127</v>
      </c>
      <c r="F412" s="5" t="s">
        <v>2</v>
      </c>
      <c r="G412" s="53" t="s">
        <v>128</v>
      </c>
      <c r="P412" s="175"/>
    </row>
    <row r="413" spans="1:16" ht="12.75">
      <c r="A413" s="149" t="s">
        <v>92</v>
      </c>
      <c r="B413" s="150">
        <v>3636</v>
      </c>
      <c r="C413" s="153" t="s">
        <v>165</v>
      </c>
      <c r="D413" s="196">
        <v>3420</v>
      </c>
      <c r="E413" s="191">
        <v>3420</v>
      </c>
      <c r="F413" s="364">
        <v>119</v>
      </c>
      <c r="G413" s="38">
        <f>F413/E413*100</f>
        <v>3.47953216374269</v>
      </c>
      <c r="P413" s="175"/>
    </row>
    <row r="414" spans="1:16" ht="12.75">
      <c r="A414" s="169" t="s">
        <v>92</v>
      </c>
      <c r="B414" s="162">
        <v>6172</v>
      </c>
      <c r="C414" s="153" t="s">
        <v>91</v>
      </c>
      <c r="D414" s="204">
        <v>12500</v>
      </c>
      <c r="E414" s="204">
        <v>12500</v>
      </c>
      <c r="F414" s="444">
        <v>1259</v>
      </c>
      <c r="G414" s="38">
        <f>F414/E414*100</f>
        <v>10.072000000000001</v>
      </c>
      <c r="P414" s="175"/>
    </row>
    <row r="415" spans="1:7" ht="12.75">
      <c r="A415" s="234"/>
      <c r="B415" s="251"/>
      <c r="C415" s="250" t="s">
        <v>317</v>
      </c>
      <c r="D415" s="424">
        <f>SUM(D413:D414)</f>
        <v>15920</v>
      </c>
      <c r="E415" s="424">
        <f>SUM(E413:E414)</f>
        <v>15920</v>
      </c>
      <c r="F415" s="452">
        <f>SUM(F413:F414)</f>
        <v>1378</v>
      </c>
      <c r="G415" s="126">
        <f>F415/E415*100</f>
        <v>8.65577889447236</v>
      </c>
    </row>
    <row r="416" spans="1:7" ht="12.75">
      <c r="A416" s="17"/>
      <c r="B416" s="71"/>
      <c r="C416" s="238"/>
      <c r="D416" s="239"/>
      <c r="E416" s="240"/>
      <c r="F416" s="304"/>
      <c r="G416" s="33"/>
    </row>
    <row r="417" spans="1:7" ht="12.75">
      <c r="A417" s="45" t="s">
        <v>38</v>
      </c>
      <c r="B417" s="20"/>
      <c r="C417" s="44"/>
      <c r="D417" s="59"/>
      <c r="E417" s="63"/>
      <c r="F417" s="56"/>
      <c r="G417" s="40"/>
    </row>
    <row r="418" spans="1:7" ht="12.75">
      <c r="A418" s="17"/>
      <c r="B418" s="20"/>
      <c r="C418" s="44"/>
      <c r="D418" s="59"/>
      <c r="E418" s="63"/>
      <c r="F418" s="56"/>
      <c r="G418" s="40"/>
    </row>
    <row r="419" spans="1:7" ht="25.5">
      <c r="A419" s="7" t="s">
        <v>11</v>
      </c>
      <c r="B419" s="7" t="s">
        <v>12</v>
      </c>
      <c r="C419" s="5" t="s">
        <v>13</v>
      </c>
      <c r="D419" s="54" t="s">
        <v>126</v>
      </c>
      <c r="E419" s="61" t="s">
        <v>127</v>
      </c>
      <c r="F419" s="5" t="s">
        <v>2</v>
      </c>
      <c r="G419" s="53" t="s">
        <v>128</v>
      </c>
    </row>
    <row r="420" spans="1:7" ht="12.75">
      <c r="A420" s="149" t="s">
        <v>92</v>
      </c>
      <c r="B420" s="150">
        <v>3636</v>
      </c>
      <c r="C420" s="153" t="s">
        <v>165</v>
      </c>
      <c r="D420" s="196">
        <v>1030</v>
      </c>
      <c r="E420" s="191">
        <v>1030</v>
      </c>
      <c r="F420" s="453">
        <v>0</v>
      </c>
      <c r="G420" s="38">
        <f>F420/E420*100</f>
        <v>0</v>
      </c>
    </row>
    <row r="421" spans="1:7" ht="12.75">
      <c r="A421" s="149" t="s">
        <v>92</v>
      </c>
      <c r="B421" s="150">
        <v>6172</v>
      </c>
      <c r="C421" s="153" t="s">
        <v>91</v>
      </c>
      <c r="D421" s="196">
        <v>6000</v>
      </c>
      <c r="E421" s="191">
        <v>6000</v>
      </c>
      <c r="F421" s="453">
        <v>699</v>
      </c>
      <c r="G421" s="38">
        <f>F421/E421*100</f>
        <v>11.65</v>
      </c>
    </row>
    <row r="422" spans="1:7" ht="12.75">
      <c r="A422" s="234"/>
      <c r="B422" s="251"/>
      <c r="C422" s="337" t="s">
        <v>318</v>
      </c>
      <c r="D422" s="335">
        <f>SUM(D420:D421)</f>
        <v>7030</v>
      </c>
      <c r="E422" s="336">
        <f>SUM(E420:E421)</f>
        <v>7030</v>
      </c>
      <c r="F422" s="454">
        <f>SUM(F420:F421)</f>
        <v>699</v>
      </c>
      <c r="G422" s="259">
        <f>F422/E422*100</f>
        <v>9.943100995732575</v>
      </c>
    </row>
    <row r="423" spans="1:7" ht="12.75">
      <c r="A423" s="17"/>
      <c r="B423" s="71"/>
      <c r="C423" s="238"/>
      <c r="D423" s="239"/>
      <c r="E423" s="240"/>
      <c r="F423" s="304"/>
      <c r="G423" s="129"/>
    </row>
    <row r="424" spans="1:256" s="14" customFormat="1" ht="12.75">
      <c r="A424" s="243"/>
      <c r="B424" s="253"/>
      <c r="C424" s="252" t="s">
        <v>319</v>
      </c>
      <c r="D424" s="244">
        <f>D415+D422</f>
        <v>22950</v>
      </c>
      <c r="E424" s="245">
        <f>E415+E422</f>
        <v>22950</v>
      </c>
      <c r="F424" s="246">
        <f>F415+F422</f>
        <v>2077</v>
      </c>
      <c r="G424" s="29">
        <f>F424/E424*100</f>
        <v>9.050108932461875</v>
      </c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16"/>
      <c r="CL424" s="16"/>
      <c r="CM424" s="16"/>
      <c r="CN424" s="16"/>
      <c r="CO424" s="16"/>
      <c r="CP424" s="16"/>
      <c r="CQ424" s="16"/>
      <c r="CR424" s="16"/>
      <c r="CS424" s="16"/>
      <c r="CT424" s="16"/>
      <c r="CU424" s="16"/>
      <c r="CV424" s="16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16"/>
      <c r="DL424" s="16"/>
      <c r="DM424" s="16"/>
      <c r="DN424" s="16"/>
      <c r="DO424" s="16"/>
      <c r="DP424" s="16"/>
      <c r="DQ424" s="16"/>
      <c r="DR424" s="16"/>
      <c r="DS424" s="16"/>
      <c r="DT424" s="16"/>
      <c r="DU424" s="16"/>
      <c r="DV424" s="16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  <c r="EO424" s="16"/>
      <c r="EP424" s="16"/>
      <c r="EQ424" s="16"/>
      <c r="ER424" s="16"/>
      <c r="ES424" s="16"/>
      <c r="ET424" s="16"/>
      <c r="EU424" s="16"/>
      <c r="EV424" s="16"/>
      <c r="EW424" s="16"/>
      <c r="EX424" s="16"/>
      <c r="EY424" s="16"/>
      <c r="EZ424" s="16"/>
      <c r="FA424" s="16"/>
      <c r="FB424" s="16"/>
      <c r="FC424" s="16"/>
      <c r="FD424" s="16"/>
      <c r="FE424" s="16"/>
      <c r="FF424" s="16"/>
      <c r="FG424" s="16"/>
      <c r="FH424" s="16"/>
      <c r="FI424" s="16"/>
      <c r="FJ424" s="16"/>
      <c r="FK424" s="16"/>
      <c r="FL424" s="16"/>
      <c r="FM424" s="16"/>
      <c r="FN424" s="16"/>
      <c r="FO424" s="16"/>
      <c r="FP424" s="16"/>
      <c r="FQ424" s="16"/>
      <c r="FR424" s="16"/>
      <c r="FS424" s="16"/>
      <c r="FT424" s="16"/>
      <c r="FU424" s="16"/>
      <c r="FV424" s="16"/>
      <c r="FW424" s="16"/>
      <c r="FX424" s="16"/>
      <c r="FY424" s="16"/>
      <c r="FZ424" s="16"/>
      <c r="GA424" s="16"/>
      <c r="GB424" s="16"/>
      <c r="GC424" s="16"/>
      <c r="GD424" s="16"/>
      <c r="GE424" s="16"/>
      <c r="GF424" s="16"/>
      <c r="GG424" s="16"/>
      <c r="GH424" s="16"/>
      <c r="GI424" s="16"/>
      <c r="GJ424" s="16"/>
      <c r="GK424" s="16"/>
      <c r="GL424" s="16"/>
      <c r="GM424" s="16"/>
      <c r="GN424" s="16"/>
      <c r="GO424" s="16"/>
      <c r="GP424" s="16"/>
      <c r="GQ424" s="16"/>
      <c r="GR424" s="16"/>
      <c r="GS424" s="16"/>
      <c r="GT424" s="16"/>
      <c r="GU424" s="16"/>
      <c r="GV424" s="16"/>
      <c r="GW424" s="16"/>
      <c r="GX424" s="16"/>
      <c r="GY424" s="16"/>
      <c r="GZ424" s="16"/>
      <c r="HA424" s="16"/>
      <c r="HB424" s="16"/>
      <c r="HC424" s="16"/>
      <c r="HD424" s="16"/>
      <c r="HE424" s="16"/>
      <c r="HF424" s="16"/>
      <c r="HG424" s="16"/>
      <c r="HH424" s="16"/>
      <c r="HI424" s="16"/>
      <c r="HJ424" s="16"/>
      <c r="HK424" s="16"/>
      <c r="HL424" s="16"/>
      <c r="HM424" s="16"/>
      <c r="HN424" s="16"/>
      <c r="HO424" s="16"/>
      <c r="HP424" s="16"/>
      <c r="HQ424" s="16"/>
      <c r="HR424" s="16"/>
      <c r="HS424" s="16"/>
      <c r="HT424" s="16"/>
      <c r="HU424" s="16"/>
      <c r="HV424" s="16"/>
      <c r="HW424" s="16"/>
      <c r="HX424" s="16"/>
      <c r="HY424" s="16"/>
      <c r="HZ424" s="16"/>
      <c r="IA424" s="16"/>
      <c r="IB424" s="16"/>
      <c r="IC424" s="16"/>
      <c r="ID424" s="16"/>
      <c r="IE424" s="16"/>
      <c r="IF424" s="16"/>
      <c r="IG424" s="16"/>
      <c r="IH424" s="16"/>
      <c r="II424" s="16"/>
      <c r="IJ424" s="16"/>
      <c r="IK424" s="16"/>
      <c r="IL424" s="16"/>
      <c r="IM424" s="16"/>
      <c r="IN424" s="16"/>
      <c r="IO424" s="16"/>
      <c r="IP424" s="16"/>
      <c r="IQ424" s="16"/>
      <c r="IR424" s="16"/>
      <c r="IS424" s="16"/>
      <c r="IT424" s="16"/>
      <c r="IU424" s="16"/>
      <c r="IV424" s="16"/>
    </row>
    <row r="425" spans="1:256" s="14" customFormat="1" ht="12.75">
      <c r="A425" s="305"/>
      <c r="B425" s="306"/>
      <c r="C425" s="307"/>
      <c r="D425" s="308"/>
      <c r="E425" s="309"/>
      <c r="F425" s="304"/>
      <c r="G425" s="405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16"/>
      <c r="CL425" s="16"/>
      <c r="CM425" s="16"/>
      <c r="CN425" s="16"/>
      <c r="CO425" s="16"/>
      <c r="CP425" s="16"/>
      <c r="CQ425" s="16"/>
      <c r="CR425" s="16"/>
      <c r="CS425" s="16"/>
      <c r="CT425" s="16"/>
      <c r="CU425" s="16"/>
      <c r="CV425" s="16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16"/>
      <c r="DL425" s="16"/>
      <c r="DM425" s="16"/>
      <c r="DN425" s="16"/>
      <c r="DO425" s="16"/>
      <c r="DP425" s="16"/>
      <c r="DQ425" s="16"/>
      <c r="DR425" s="16"/>
      <c r="DS425" s="16"/>
      <c r="DT425" s="16"/>
      <c r="DU425" s="16"/>
      <c r="DV425" s="16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  <c r="EO425" s="16"/>
      <c r="EP425" s="16"/>
      <c r="EQ425" s="16"/>
      <c r="ER425" s="16"/>
      <c r="ES425" s="16"/>
      <c r="ET425" s="16"/>
      <c r="EU425" s="16"/>
      <c r="EV425" s="16"/>
      <c r="EW425" s="16"/>
      <c r="EX425" s="16"/>
      <c r="EY425" s="16"/>
      <c r="EZ425" s="16"/>
      <c r="FA425" s="16"/>
      <c r="FB425" s="16"/>
      <c r="FC425" s="16"/>
      <c r="FD425" s="16"/>
      <c r="FE425" s="16"/>
      <c r="FF425" s="16"/>
      <c r="FG425" s="16"/>
      <c r="FH425" s="16"/>
      <c r="FI425" s="16"/>
      <c r="FJ425" s="16"/>
      <c r="FK425" s="16"/>
      <c r="FL425" s="16"/>
      <c r="FM425" s="16"/>
      <c r="FN425" s="16"/>
      <c r="FO425" s="16"/>
      <c r="FP425" s="16"/>
      <c r="FQ425" s="16"/>
      <c r="FR425" s="16"/>
      <c r="FS425" s="16"/>
      <c r="FT425" s="16"/>
      <c r="FU425" s="16"/>
      <c r="FV425" s="16"/>
      <c r="FW425" s="16"/>
      <c r="FX425" s="16"/>
      <c r="FY425" s="16"/>
      <c r="FZ425" s="16"/>
      <c r="GA425" s="16"/>
      <c r="GB425" s="16"/>
      <c r="GC425" s="16"/>
      <c r="GD425" s="16"/>
      <c r="GE425" s="16"/>
      <c r="GF425" s="16"/>
      <c r="GG425" s="16"/>
      <c r="GH425" s="16"/>
      <c r="GI425" s="16"/>
      <c r="GJ425" s="16"/>
      <c r="GK425" s="16"/>
      <c r="GL425" s="16"/>
      <c r="GM425" s="16"/>
      <c r="GN425" s="16"/>
      <c r="GO425" s="16"/>
      <c r="GP425" s="16"/>
      <c r="GQ425" s="16"/>
      <c r="GR425" s="16"/>
      <c r="GS425" s="16"/>
      <c r="GT425" s="16"/>
      <c r="GU425" s="16"/>
      <c r="GV425" s="16"/>
      <c r="GW425" s="16"/>
      <c r="GX425" s="16"/>
      <c r="GY425" s="16"/>
      <c r="GZ425" s="16"/>
      <c r="HA425" s="16"/>
      <c r="HB425" s="16"/>
      <c r="HC425" s="16"/>
      <c r="HD425" s="16"/>
      <c r="HE425" s="16"/>
      <c r="HF425" s="16"/>
      <c r="HG425" s="16"/>
      <c r="HH425" s="16"/>
      <c r="HI425" s="16"/>
      <c r="HJ425" s="16"/>
      <c r="HK425" s="16"/>
      <c r="HL425" s="16"/>
      <c r="HM425" s="16"/>
      <c r="HN425" s="16"/>
      <c r="HO425" s="16"/>
      <c r="HP425" s="16"/>
      <c r="HQ425" s="16"/>
      <c r="HR425" s="16"/>
      <c r="HS425" s="16"/>
      <c r="HT425" s="16"/>
      <c r="HU425" s="16"/>
      <c r="HV425" s="16"/>
      <c r="HW425" s="16"/>
      <c r="HX425" s="16"/>
      <c r="HY425" s="16"/>
      <c r="HZ425" s="16"/>
      <c r="IA425" s="16"/>
      <c r="IB425" s="16"/>
      <c r="IC425" s="16"/>
      <c r="ID425" s="16"/>
      <c r="IE425" s="16"/>
      <c r="IF425" s="16"/>
      <c r="IG425" s="16"/>
      <c r="IH425" s="16"/>
      <c r="II425" s="16"/>
      <c r="IJ425" s="16"/>
      <c r="IK425" s="16"/>
      <c r="IL425" s="16"/>
      <c r="IM425" s="16"/>
      <c r="IN425" s="16"/>
      <c r="IO425" s="16"/>
      <c r="IP425" s="16"/>
      <c r="IQ425" s="16"/>
      <c r="IR425" s="16"/>
      <c r="IS425" s="16"/>
      <c r="IT425" s="16"/>
      <c r="IU425" s="16"/>
      <c r="IV425" s="16"/>
    </row>
    <row r="426" spans="1:256" s="14" customFormat="1" ht="15.75">
      <c r="A426" s="76" t="s">
        <v>552</v>
      </c>
      <c r="B426" s="31"/>
      <c r="C426" s="31"/>
      <c r="D426" s="308"/>
      <c r="E426" s="309"/>
      <c r="F426" s="304"/>
      <c r="G426" s="405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16"/>
      <c r="CL426" s="16"/>
      <c r="CM426" s="16"/>
      <c r="CN426" s="16"/>
      <c r="CO426" s="16"/>
      <c r="CP426" s="16"/>
      <c r="CQ426" s="16"/>
      <c r="CR426" s="16"/>
      <c r="CS426" s="16"/>
      <c r="CT426" s="16"/>
      <c r="CU426" s="16"/>
      <c r="CV426" s="16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16"/>
      <c r="DL426" s="16"/>
      <c r="DM426" s="16"/>
      <c r="DN426" s="16"/>
      <c r="DO426" s="16"/>
      <c r="DP426" s="16"/>
      <c r="DQ426" s="16"/>
      <c r="DR426" s="16"/>
      <c r="DS426" s="16"/>
      <c r="DT426" s="16"/>
      <c r="DU426" s="16"/>
      <c r="DV426" s="16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  <c r="EO426" s="16"/>
      <c r="EP426" s="16"/>
      <c r="EQ426" s="16"/>
      <c r="ER426" s="16"/>
      <c r="ES426" s="16"/>
      <c r="ET426" s="16"/>
      <c r="EU426" s="16"/>
      <c r="EV426" s="16"/>
      <c r="EW426" s="16"/>
      <c r="EX426" s="16"/>
      <c r="EY426" s="16"/>
      <c r="EZ426" s="16"/>
      <c r="FA426" s="16"/>
      <c r="FB426" s="16"/>
      <c r="FC426" s="16"/>
      <c r="FD426" s="16"/>
      <c r="FE426" s="16"/>
      <c r="FF426" s="16"/>
      <c r="FG426" s="16"/>
      <c r="FH426" s="16"/>
      <c r="FI426" s="16"/>
      <c r="FJ426" s="16"/>
      <c r="FK426" s="16"/>
      <c r="FL426" s="16"/>
      <c r="FM426" s="16"/>
      <c r="FN426" s="16"/>
      <c r="FO426" s="16"/>
      <c r="FP426" s="16"/>
      <c r="FQ426" s="16"/>
      <c r="FR426" s="16"/>
      <c r="FS426" s="16"/>
      <c r="FT426" s="16"/>
      <c r="FU426" s="16"/>
      <c r="FV426" s="16"/>
      <c r="FW426" s="16"/>
      <c r="FX426" s="16"/>
      <c r="FY426" s="16"/>
      <c r="FZ426" s="16"/>
      <c r="GA426" s="16"/>
      <c r="GB426" s="16"/>
      <c r="GC426" s="16"/>
      <c r="GD426" s="16"/>
      <c r="GE426" s="16"/>
      <c r="GF426" s="16"/>
      <c r="GG426" s="16"/>
      <c r="GH426" s="16"/>
      <c r="GI426" s="16"/>
      <c r="GJ426" s="16"/>
      <c r="GK426" s="16"/>
      <c r="GL426" s="16"/>
      <c r="GM426" s="16"/>
      <c r="GN426" s="16"/>
      <c r="GO426" s="16"/>
      <c r="GP426" s="16"/>
      <c r="GQ426" s="16"/>
      <c r="GR426" s="16"/>
      <c r="GS426" s="16"/>
      <c r="GT426" s="16"/>
      <c r="GU426" s="16"/>
      <c r="GV426" s="16"/>
      <c r="GW426" s="16"/>
      <c r="GX426" s="16"/>
      <c r="GY426" s="16"/>
      <c r="GZ426" s="16"/>
      <c r="HA426" s="16"/>
      <c r="HB426" s="16"/>
      <c r="HC426" s="16"/>
      <c r="HD426" s="16"/>
      <c r="HE426" s="16"/>
      <c r="HF426" s="16"/>
      <c r="HG426" s="16"/>
      <c r="HH426" s="16"/>
      <c r="HI426" s="16"/>
      <c r="HJ426" s="16"/>
      <c r="HK426" s="16"/>
      <c r="HL426" s="16"/>
      <c r="HM426" s="16"/>
      <c r="HN426" s="16"/>
      <c r="HO426" s="16"/>
      <c r="HP426" s="16"/>
      <c r="HQ426" s="16"/>
      <c r="HR426" s="16"/>
      <c r="HS426" s="16"/>
      <c r="HT426" s="16"/>
      <c r="HU426" s="16"/>
      <c r="HV426" s="16"/>
      <c r="HW426" s="16"/>
      <c r="HX426" s="16"/>
      <c r="HY426" s="16"/>
      <c r="HZ426" s="16"/>
      <c r="IA426" s="16"/>
      <c r="IB426" s="16"/>
      <c r="IC426" s="16"/>
      <c r="ID426" s="16"/>
      <c r="IE426" s="16"/>
      <c r="IF426" s="16"/>
      <c r="IG426" s="16"/>
      <c r="IH426" s="16"/>
      <c r="II426" s="16"/>
      <c r="IJ426" s="16"/>
      <c r="IK426" s="16"/>
      <c r="IL426" s="16"/>
      <c r="IM426" s="16"/>
      <c r="IN426" s="16"/>
      <c r="IO426" s="16"/>
      <c r="IP426" s="16"/>
      <c r="IQ426" s="16"/>
      <c r="IR426" s="16"/>
      <c r="IS426" s="16"/>
      <c r="IT426" s="16"/>
      <c r="IU426" s="16"/>
      <c r="IV426" s="16"/>
    </row>
    <row r="427" spans="1:256" s="14" customFormat="1" ht="12.75">
      <c r="A427" s="305"/>
      <c r="B427" s="306"/>
      <c r="C427" s="307"/>
      <c r="D427" s="308"/>
      <c r="E427" s="309"/>
      <c r="F427" s="304"/>
      <c r="G427" s="405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16"/>
      <c r="CL427" s="16"/>
      <c r="CM427" s="16"/>
      <c r="CN427" s="16"/>
      <c r="CO427" s="16"/>
      <c r="CP427" s="16"/>
      <c r="CQ427" s="16"/>
      <c r="CR427" s="16"/>
      <c r="CS427" s="16"/>
      <c r="CT427" s="16"/>
      <c r="CU427" s="16"/>
      <c r="CV427" s="16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16"/>
      <c r="DL427" s="16"/>
      <c r="DM427" s="16"/>
      <c r="DN427" s="16"/>
      <c r="DO427" s="16"/>
      <c r="DP427" s="16"/>
      <c r="DQ427" s="16"/>
      <c r="DR427" s="16"/>
      <c r="DS427" s="16"/>
      <c r="DT427" s="16"/>
      <c r="DU427" s="16"/>
      <c r="DV427" s="16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  <c r="EO427" s="16"/>
      <c r="EP427" s="16"/>
      <c r="EQ427" s="16"/>
      <c r="ER427" s="16"/>
      <c r="ES427" s="16"/>
      <c r="ET427" s="16"/>
      <c r="EU427" s="16"/>
      <c r="EV427" s="16"/>
      <c r="EW427" s="16"/>
      <c r="EX427" s="16"/>
      <c r="EY427" s="16"/>
      <c r="EZ427" s="16"/>
      <c r="FA427" s="16"/>
      <c r="FB427" s="16"/>
      <c r="FC427" s="16"/>
      <c r="FD427" s="16"/>
      <c r="FE427" s="16"/>
      <c r="FF427" s="16"/>
      <c r="FG427" s="16"/>
      <c r="FH427" s="16"/>
      <c r="FI427" s="16"/>
      <c r="FJ427" s="16"/>
      <c r="FK427" s="16"/>
      <c r="FL427" s="16"/>
      <c r="FM427" s="16"/>
      <c r="FN427" s="16"/>
      <c r="FO427" s="16"/>
      <c r="FP427" s="16"/>
      <c r="FQ427" s="16"/>
      <c r="FR427" s="16"/>
      <c r="FS427" s="16"/>
      <c r="FT427" s="16"/>
      <c r="FU427" s="16"/>
      <c r="FV427" s="16"/>
      <c r="FW427" s="16"/>
      <c r="FX427" s="16"/>
      <c r="FY427" s="16"/>
      <c r="FZ427" s="16"/>
      <c r="GA427" s="16"/>
      <c r="GB427" s="16"/>
      <c r="GC427" s="16"/>
      <c r="GD427" s="16"/>
      <c r="GE427" s="16"/>
      <c r="GF427" s="16"/>
      <c r="GG427" s="16"/>
      <c r="GH427" s="16"/>
      <c r="GI427" s="16"/>
      <c r="GJ427" s="16"/>
      <c r="GK427" s="16"/>
      <c r="GL427" s="16"/>
      <c r="GM427" s="16"/>
      <c r="GN427" s="16"/>
      <c r="GO427" s="16"/>
      <c r="GP427" s="16"/>
      <c r="GQ427" s="16"/>
      <c r="GR427" s="16"/>
      <c r="GS427" s="16"/>
      <c r="GT427" s="16"/>
      <c r="GU427" s="16"/>
      <c r="GV427" s="16"/>
      <c r="GW427" s="16"/>
      <c r="GX427" s="16"/>
      <c r="GY427" s="16"/>
      <c r="GZ427" s="16"/>
      <c r="HA427" s="16"/>
      <c r="HB427" s="16"/>
      <c r="HC427" s="16"/>
      <c r="HD427" s="16"/>
      <c r="HE427" s="16"/>
      <c r="HF427" s="16"/>
      <c r="HG427" s="16"/>
      <c r="HH427" s="16"/>
      <c r="HI427" s="16"/>
      <c r="HJ427" s="16"/>
      <c r="HK427" s="16"/>
      <c r="HL427" s="16"/>
      <c r="HM427" s="16"/>
      <c r="HN427" s="16"/>
      <c r="HO427" s="16"/>
      <c r="HP427" s="16"/>
      <c r="HQ427" s="16"/>
      <c r="HR427" s="16"/>
      <c r="HS427" s="16"/>
      <c r="HT427" s="16"/>
      <c r="HU427" s="16"/>
      <c r="HV427" s="16"/>
      <c r="HW427" s="16"/>
      <c r="HX427" s="16"/>
      <c r="HY427" s="16"/>
      <c r="HZ427" s="16"/>
      <c r="IA427" s="16"/>
      <c r="IB427" s="16"/>
      <c r="IC427" s="16"/>
      <c r="ID427" s="16"/>
      <c r="IE427" s="16"/>
      <c r="IF427" s="16"/>
      <c r="IG427" s="16"/>
      <c r="IH427" s="16"/>
      <c r="II427" s="16"/>
      <c r="IJ427" s="16"/>
      <c r="IK427" s="16"/>
      <c r="IL427" s="16"/>
      <c r="IM427" s="16"/>
      <c r="IN427" s="16"/>
      <c r="IO427" s="16"/>
      <c r="IP427" s="16"/>
      <c r="IQ427" s="16"/>
      <c r="IR427" s="16"/>
      <c r="IS427" s="16"/>
      <c r="IT427" s="16"/>
      <c r="IU427" s="16"/>
      <c r="IV427" s="16"/>
    </row>
    <row r="428" spans="1:2" ht="12.75">
      <c r="A428" s="80" t="s">
        <v>37</v>
      </c>
      <c r="B428" s="15"/>
    </row>
    <row r="429" spans="1:4" ht="12.75">
      <c r="A429" s="70"/>
      <c r="B429" s="15"/>
      <c r="D429" s="16" t="s">
        <v>322</v>
      </c>
    </row>
    <row r="430" spans="1:16" ht="25.5">
      <c r="A430" s="7" t="s">
        <v>11</v>
      </c>
      <c r="B430" s="7" t="s">
        <v>12</v>
      </c>
      <c r="C430" s="5" t="s">
        <v>13</v>
      </c>
      <c r="D430" s="54" t="s">
        <v>126</v>
      </c>
      <c r="E430" s="61" t="s">
        <v>127</v>
      </c>
      <c r="F430" s="5" t="s">
        <v>2</v>
      </c>
      <c r="G430" s="53" t="s">
        <v>128</v>
      </c>
      <c r="P430" s="175"/>
    </row>
    <row r="431" spans="1:16" ht="12.75">
      <c r="A431" s="149" t="s">
        <v>371</v>
      </c>
      <c r="B431" s="150">
        <v>3636</v>
      </c>
      <c r="C431" s="153" t="s">
        <v>165</v>
      </c>
      <c r="D431" s="196">
        <v>161</v>
      </c>
      <c r="E431" s="191">
        <v>161</v>
      </c>
      <c r="F431" s="364">
        <v>0</v>
      </c>
      <c r="G431" s="38">
        <f>F431/E431*100</f>
        <v>0</v>
      </c>
      <c r="P431" s="175"/>
    </row>
    <row r="432" spans="1:7" ht="12.75">
      <c r="A432" s="234"/>
      <c r="B432" s="251"/>
      <c r="C432" s="250" t="s">
        <v>317</v>
      </c>
      <c r="D432" s="424">
        <f>SUM(D431:D431)</f>
        <v>161</v>
      </c>
      <c r="E432" s="424">
        <f>SUM(E431:E431)</f>
        <v>161</v>
      </c>
      <c r="F432" s="452">
        <f>SUM(F431:F431)</f>
        <v>0</v>
      </c>
      <c r="G432" s="126">
        <f>F432/E432*100</f>
        <v>0</v>
      </c>
    </row>
    <row r="433" spans="1:256" s="14" customFormat="1" ht="12.75">
      <c r="A433" s="305"/>
      <c r="B433" s="306"/>
      <c r="C433" s="307"/>
      <c r="D433" s="308"/>
      <c r="E433" s="309"/>
      <c r="F433" s="304"/>
      <c r="G433" s="405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  <c r="EO433" s="16"/>
      <c r="EP433" s="16"/>
      <c r="EQ433" s="16"/>
      <c r="ER433" s="16"/>
      <c r="ES433" s="16"/>
      <c r="ET433" s="16"/>
      <c r="EU433" s="16"/>
      <c r="EV433" s="16"/>
      <c r="EW433" s="16"/>
      <c r="EX433" s="16"/>
      <c r="EY433" s="16"/>
      <c r="EZ433" s="16"/>
      <c r="FA433" s="16"/>
      <c r="FB433" s="16"/>
      <c r="FC433" s="16"/>
      <c r="FD433" s="16"/>
      <c r="FE433" s="16"/>
      <c r="FF433" s="16"/>
      <c r="FG433" s="16"/>
      <c r="FH433" s="16"/>
      <c r="FI433" s="16"/>
      <c r="FJ433" s="16"/>
      <c r="FK433" s="16"/>
      <c r="FL433" s="16"/>
      <c r="FM433" s="16"/>
      <c r="FN433" s="16"/>
      <c r="FO433" s="16"/>
      <c r="FP433" s="16"/>
      <c r="FQ433" s="16"/>
      <c r="FR433" s="16"/>
      <c r="FS433" s="16"/>
      <c r="FT433" s="16"/>
      <c r="FU433" s="16"/>
      <c r="FV433" s="16"/>
      <c r="FW433" s="16"/>
      <c r="FX433" s="16"/>
      <c r="FY433" s="16"/>
      <c r="FZ433" s="16"/>
      <c r="GA433" s="16"/>
      <c r="GB433" s="16"/>
      <c r="GC433" s="16"/>
      <c r="GD433" s="16"/>
      <c r="GE433" s="16"/>
      <c r="GF433" s="16"/>
      <c r="GG433" s="16"/>
      <c r="GH433" s="16"/>
      <c r="GI433" s="16"/>
      <c r="GJ433" s="16"/>
      <c r="GK433" s="16"/>
      <c r="GL433" s="16"/>
      <c r="GM433" s="16"/>
      <c r="GN433" s="16"/>
      <c r="GO433" s="16"/>
      <c r="GP433" s="16"/>
      <c r="GQ433" s="16"/>
      <c r="GR433" s="16"/>
      <c r="GS433" s="16"/>
      <c r="GT433" s="16"/>
      <c r="GU433" s="16"/>
      <c r="GV433" s="16"/>
      <c r="GW433" s="16"/>
      <c r="GX433" s="16"/>
      <c r="GY433" s="16"/>
      <c r="GZ433" s="16"/>
      <c r="HA433" s="16"/>
      <c r="HB433" s="16"/>
      <c r="HC433" s="16"/>
      <c r="HD433" s="16"/>
      <c r="HE433" s="16"/>
      <c r="HF433" s="16"/>
      <c r="HG433" s="16"/>
      <c r="HH433" s="16"/>
      <c r="HI433" s="16"/>
      <c r="HJ433" s="16"/>
      <c r="HK433" s="16"/>
      <c r="HL433" s="16"/>
      <c r="HM433" s="16"/>
      <c r="HN433" s="16"/>
      <c r="HO433" s="16"/>
      <c r="HP433" s="16"/>
      <c r="HQ433" s="16"/>
      <c r="HR433" s="16"/>
      <c r="HS433" s="16"/>
      <c r="HT433" s="16"/>
      <c r="HU433" s="16"/>
      <c r="HV433" s="16"/>
      <c r="HW433" s="16"/>
      <c r="HX433" s="16"/>
      <c r="HY433" s="16"/>
      <c r="HZ433" s="16"/>
      <c r="IA433" s="16"/>
      <c r="IB433" s="16"/>
      <c r="IC433" s="16"/>
      <c r="ID433" s="16"/>
      <c r="IE433" s="16"/>
      <c r="IF433" s="16"/>
      <c r="IG433" s="16"/>
      <c r="IH433" s="16"/>
      <c r="II433" s="16"/>
      <c r="IJ433" s="16"/>
      <c r="IK433" s="16"/>
      <c r="IL433" s="16"/>
      <c r="IM433" s="16"/>
      <c r="IN433" s="16"/>
      <c r="IO433" s="16"/>
      <c r="IP433" s="16"/>
      <c r="IQ433" s="16"/>
      <c r="IR433" s="16"/>
      <c r="IS433" s="16"/>
      <c r="IT433" s="16"/>
      <c r="IU433" s="16"/>
      <c r="IV433" s="16"/>
    </row>
    <row r="434" spans="1:256" s="14" customFormat="1" ht="12.75">
      <c r="A434" s="243"/>
      <c r="B434" s="253"/>
      <c r="C434" s="252" t="s">
        <v>319</v>
      </c>
      <c r="D434" s="244">
        <f>D425+D432</f>
        <v>161</v>
      </c>
      <c r="E434" s="245">
        <f>E425+E432</f>
        <v>161</v>
      </c>
      <c r="F434" s="246">
        <f>F425+F432</f>
        <v>0</v>
      </c>
      <c r="G434" s="29">
        <f>F434/E434*100</f>
        <v>0</v>
      </c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16"/>
      <c r="CL434" s="16"/>
      <c r="CM434" s="16"/>
      <c r="CN434" s="16"/>
      <c r="CO434" s="16"/>
      <c r="CP434" s="16"/>
      <c r="CQ434" s="16"/>
      <c r="CR434" s="16"/>
      <c r="CS434" s="16"/>
      <c r="CT434" s="16"/>
      <c r="CU434" s="16"/>
      <c r="CV434" s="16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16"/>
      <c r="DL434" s="16"/>
      <c r="DM434" s="16"/>
      <c r="DN434" s="16"/>
      <c r="DO434" s="16"/>
      <c r="DP434" s="16"/>
      <c r="DQ434" s="16"/>
      <c r="DR434" s="16"/>
      <c r="DS434" s="16"/>
      <c r="DT434" s="16"/>
      <c r="DU434" s="16"/>
      <c r="DV434" s="16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  <c r="EO434" s="16"/>
      <c r="EP434" s="16"/>
      <c r="EQ434" s="16"/>
      <c r="ER434" s="16"/>
      <c r="ES434" s="16"/>
      <c r="ET434" s="16"/>
      <c r="EU434" s="16"/>
      <c r="EV434" s="16"/>
      <c r="EW434" s="16"/>
      <c r="EX434" s="16"/>
      <c r="EY434" s="16"/>
      <c r="EZ434" s="16"/>
      <c r="FA434" s="16"/>
      <c r="FB434" s="16"/>
      <c r="FC434" s="16"/>
      <c r="FD434" s="16"/>
      <c r="FE434" s="16"/>
      <c r="FF434" s="16"/>
      <c r="FG434" s="16"/>
      <c r="FH434" s="16"/>
      <c r="FI434" s="16"/>
      <c r="FJ434" s="16"/>
      <c r="FK434" s="16"/>
      <c r="FL434" s="16"/>
      <c r="FM434" s="16"/>
      <c r="FN434" s="16"/>
      <c r="FO434" s="16"/>
      <c r="FP434" s="16"/>
      <c r="FQ434" s="16"/>
      <c r="FR434" s="16"/>
      <c r="FS434" s="16"/>
      <c r="FT434" s="16"/>
      <c r="FU434" s="16"/>
      <c r="FV434" s="16"/>
      <c r="FW434" s="16"/>
      <c r="FX434" s="16"/>
      <c r="FY434" s="16"/>
      <c r="FZ434" s="16"/>
      <c r="GA434" s="16"/>
      <c r="GB434" s="16"/>
      <c r="GC434" s="16"/>
      <c r="GD434" s="16"/>
      <c r="GE434" s="16"/>
      <c r="GF434" s="16"/>
      <c r="GG434" s="16"/>
      <c r="GH434" s="16"/>
      <c r="GI434" s="16"/>
      <c r="GJ434" s="16"/>
      <c r="GK434" s="16"/>
      <c r="GL434" s="16"/>
      <c r="GM434" s="16"/>
      <c r="GN434" s="16"/>
      <c r="GO434" s="16"/>
      <c r="GP434" s="16"/>
      <c r="GQ434" s="16"/>
      <c r="GR434" s="16"/>
      <c r="GS434" s="16"/>
      <c r="GT434" s="16"/>
      <c r="GU434" s="16"/>
      <c r="GV434" s="16"/>
      <c r="GW434" s="16"/>
      <c r="GX434" s="16"/>
      <c r="GY434" s="16"/>
      <c r="GZ434" s="16"/>
      <c r="HA434" s="16"/>
      <c r="HB434" s="16"/>
      <c r="HC434" s="16"/>
      <c r="HD434" s="16"/>
      <c r="HE434" s="16"/>
      <c r="HF434" s="16"/>
      <c r="HG434" s="16"/>
      <c r="HH434" s="16"/>
      <c r="HI434" s="16"/>
      <c r="HJ434" s="16"/>
      <c r="HK434" s="16"/>
      <c r="HL434" s="16"/>
      <c r="HM434" s="16"/>
      <c r="HN434" s="16"/>
      <c r="HO434" s="16"/>
      <c r="HP434" s="16"/>
      <c r="HQ434" s="16"/>
      <c r="HR434" s="16"/>
      <c r="HS434" s="16"/>
      <c r="HT434" s="16"/>
      <c r="HU434" s="16"/>
      <c r="HV434" s="16"/>
      <c r="HW434" s="16"/>
      <c r="HX434" s="16"/>
      <c r="HY434" s="16"/>
      <c r="HZ434" s="16"/>
      <c r="IA434" s="16"/>
      <c r="IB434" s="16"/>
      <c r="IC434" s="16"/>
      <c r="ID434" s="16"/>
      <c r="IE434" s="16"/>
      <c r="IF434" s="16"/>
      <c r="IG434" s="16"/>
      <c r="IH434" s="16"/>
      <c r="II434" s="16"/>
      <c r="IJ434" s="16"/>
      <c r="IK434" s="16"/>
      <c r="IL434" s="16"/>
      <c r="IM434" s="16"/>
      <c r="IN434" s="16"/>
      <c r="IO434" s="16"/>
      <c r="IP434" s="16"/>
      <c r="IQ434" s="16"/>
      <c r="IR434" s="16"/>
      <c r="IS434" s="16"/>
      <c r="IT434" s="16"/>
      <c r="IU434" s="16"/>
      <c r="IV434" s="16"/>
    </row>
    <row r="435" spans="1:256" s="14" customFormat="1" ht="12.75">
      <c r="A435" s="305"/>
      <c r="B435" s="306"/>
      <c r="C435" s="307"/>
      <c r="D435" s="308"/>
      <c r="E435" s="309"/>
      <c r="F435" s="304"/>
      <c r="G435" s="405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16"/>
      <c r="CL435" s="16"/>
      <c r="CM435" s="16"/>
      <c r="CN435" s="16"/>
      <c r="CO435" s="16"/>
      <c r="CP435" s="16"/>
      <c r="CQ435" s="16"/>
      <c r="CR435" s="16"/>
      <c r="CS435" s="16"/>
      <c r="CT435" s="16"/>
      <c r="CU435" s="16"/>
      <c r="CV435" s="16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16"/>
      <c r="DL435" s="16"/>
      <c r="DM435" s="16"/>
      <c r="DN435" s="16"/>
      <c r="DO435" s="16"/>
      <c r="DP435" s="16"/>
      <c r="DQ435" s="16"/>
      <c r="DR435" s="16"/>
      <c r="DS435" s="16"/>
      <c r="DT435" s="16"/>
      <c r="DU435" s="16"/>
      <c r="DV435" s="16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  <c r="EO435" s="16"/>
      <c r="EP435" s="16"/>
      <c r="EQ435" s="16"/>
      <c r="ER435" s="16"/>
      <c r="ES435" s="16"/>
      <c r="ET435" s="16"/>
      <c r="EU435" s="16"/>
      <c r="EV435" s="16"/>
      <c r="EW435" s="16"/>
      <c r="EX435" s="16"/>
      <c r="EY435" s="16"/>
      <c r="EZ435" s="16"/>
      <c r="FA435" s="16"/>
      <c r="FB435" s="16"/>
      <c r="FC435" s="16"/>
      <c r="FD435" s="16"/>
      <c r="FE435" s="16"/>
      <c r="FF435" s="16"/>
      <c r="FG435" s="16"/>
      <c r="FH435" s="16"/>
      <c r="FI435" s="16"/>
      <c r="FJ435" s="16"/>
      <c r="FK435" s="16"/>
      <c r="FL435" s="16"/>
      <c r="FM435" s="16"/>
      <c r="FN435" s="16"/>
      <c r="FO435" s="16"/>
      <c r="FP435" s="16"/>
      <c r="FQ435" s="16"/>
      <c r="FR435" s="16"/>
      <c r="FS435" s="16"/>
      <c r="FT435" s="16"/>
      <c r="FU435" s="16"/>
      <c r="FV435" s="16"/>
      <c r="FW435" s="16"/>
      <c r="FX435" s="16"/>
      <c r="FY435" s="16"/>
      <c r="FZ435" s="16"/>
      <c r="GA435" s="16"/>
      <c r="GB435" s="16"/>
      <c r="GC435" s="16"/>
      <c r="GD435" s="16"/>
      <c r="GE435" s="16"/>
      <c r="GF435" s="16"/>
      <c r="GG435" s="16"/>
      <c r="GH435" s="16"/>
      <c r="GI435" s="16"/>
      <c r="GJ435" s="16"/>
      <c r="GK435" s="16"/>
      <c r="GL435" s="16"/>
      <c r="GM435" s="16"/>
      <c r="GN435" s="16"/>
      <c r="GO435" s="16"/>
      <c r="GP435" s="16"/>
      <c r="GQ435" s="16"/>
      <c r="GR435" s="16"/>
      <c r="GS435" s="16"/>
      <c r="GT435" s="16"/>
      <c r="GU435" s="16"/>
      <c r="GV435" s="16"/>
      <c r="GW435" s="16"/>
      <c r="GX435" s="16"/>
      <c r="GY435" s="16"/>
      <c r="GZ435" s="16"/>
      <c r="HA435" s="16"/>
      <c r="HB435" s="16"/>
      <c r="HC435" s="16"/>
      <c r="HD435" s="16"/>
      <c r="HE435" s="16"/>
      <c r="HF435" s="16"/>
      <c r="HG435" s="16"/>
      <c r="HH435" s="16"/>
      <c r="HI435" s="16"/>
      <c r="HJ435" s="16"/>
      <c r="HK435" s="16"/>
      <c r="HL435" s="16"/>
      <c r="HM435" s="16"/>
      <c r="HN435" s="16"/>
      <c r="HO435" s="16"/>
      <c r="HP435" s="16"/>
      <c r="HQ435" s="16"/>
      <c r="HR435" s="16"/>
      <c r="HS435" s="16"/>
      <c r="HT435" s="16"/>
      <c r="HU435" s="16"/>
      <c r="HV435" s="16"/>
      <c r="HW435" s="16"/>
      <c r="HX435" s="16"/>
      <c r="HY435" s="16"/>
      <c r="HZ435" s="16"/>
      <c r="IA435" s="16"/>
      <c r="IB435" s="16"/>
      <c r="IC435" s="16"/>
      <c r="ID435" s="16"/>
      <c r="IE435" s="16"/>
      <c r="IF435" s="16"/>
      <c r="IG435" s="16"/>
      <c r="IH435" s="16"/>
      <c r="II435" s="16"/>
      <c r="IJ435" s="16"/>
      <c r="IK435" s="16"/>
      <c r="IL435" s="16"/>
      <c r="IM435" s="16"/>
      <c r="IN435" s="16"/>
      <c r="IO435" s="16"/>
      <c r="IP435" s="16"/>
      <c r="IQ435" s="16"/>
      <c r="IR435" s="16"/>
      <c r="IS435" s="16"/>
      <c r="IT435" s="16"/>
      <c r="IU435" s="16"/>
      <c r="IV435" s="16"/>
    </row>
    <row r="436" spans="1:256" s="31" customFormat="1" ht="25.5" customHeight="1">
      <c r="A436" s="76" t="s">
        <v>93</v>
      </c>
      <c r="D436" s="86"/>
      <c r="E436" s="86"/>
      <c r="F436" s="86"/>
      <c r="O436" s="86"/>
      <c r="P436" s="16"/>
      <c r="Q436" s="16"/>
      <c r="R436" s="175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  <c r="FI436" s="16"/>
      <c r="FJ436" s="16"/>
      <c r="FK436" s="16"/>
      <c r="FL436" s="16"/>
      <c r="FM436" s="16"/>
      <c r="FN436" s="16"/>
      <c r="FO436" s="16"/>
      <c r="FP436" s="16"/>
      <c r="FQ436" s="16"/>
      <c r="FR436" s="16"/>
      <c r="FS436" s="16"/>
      <c r="FT436" s="16"/>
      <c r="FU436" s="16"/>
      <c r="FV436" s="16"/>
      <c r="FW436" s="16"/>
      <c r="FX436" s="16"/>
      <c r="FY436" s="16"/>
      <c r="FZ436" s="16"/>
      <c r="GA436" s="16"/>
      <c r="GB436" s="16"/>
      <c r="GC436" s="16"/>
      <c r="GD436" s="16"/>
      <c r="GE436" s="16"/>
      <c r="GF436" s="16"/>
      <c r="GG436" s="16"/>
      <c r="GH436" s="16"/>
      <c r="GI436" s="16"/>
      <c r="GJ436" s="16"/>
      <c r="GK436" s="16"/>
      <c r="GL436" s="16"/>
      <c r="GM436" s="16"/>
      <c r="GN436" s="16"/>
      <c r="GO436" s="16"/>
      <c r="GP436" s="16"/>
      <c r="GQ436" s="16"/>
      <c r="GR436" s="16"/>
      <c r="GS436" s="16"/>
      <c r="GT436" s="16"/>
      <c r="GU436" s="16"/>
      <c r="GV436" s="16"/>
      <c r="GW436" s="16"/>
      <c r="GX436" s="16"/>
      <c r="GY436" s="16"/>
      <c r="GZ436" s="16"/>
      <c r="HA436" s="16"/>
      <c r="HB436" s="16"/>
      <c r="HC436" s="16"/>
      <c r="HD436" s="16"/>
      <c r="HE436" s="16"/>
      <c r="HF436" s="16"/>
      <c r="HG436" s="16"/>
      <c r="HH436" s="16"/>
      <c r="HI436" s="16"/>
      <c r="HJ436" s="16"/>
      <c r="HK436" s="16"/>
      <c r="HL436" s="16"/>
      <c r="HM436" s="16"/>
      <c r="HN436" s="16"/>
      <c r="HO436" s="16"/>
      <c r="HP436" s="16"/>
      <c r="HQ436" s="16"/>
      <c r="HR436" s="16"/>
      <c r="HS436" s="16"/>
      <c r="HT436" s="16"/>
      <c r="HU436" s="16"/>
      <c r="HV436" s="16"/>
      <c r="HW436" s="16"/>
      <c r="HX436" s="16"/>
      <c r="HY436" s="16"/>
      <c r="HZ436" s="16"/>
      <c r="IA436" s="16"/>
      <c r="IB436" s="16"/>
      <c r="IC436" s="16"/>
      <c r="ID436" s="16"/>
      <c r="IE436" s="16"/>
      <c r="IF436" s="16"/>
      <c r="IG436" s="16"/>
      <c r="IH436" s="16"/>
      <c r="II436" s="16"/>
      <c r="IJ436" s="16"/>
      <c r="IK436" s="16"/>
      <c r="IL436" s="16"/>
      <c r="IM436" s="16"/>
      <c r="IN436" s="16"/>
      <c r="IO436" s="16"/>
      <c r="IP436" s="16"/>
      <c r="IQ436" s="16"/>
      <c r="IR436" s="16"/>
      <c r="IS436" s="16"/>
      <c r="IT436" s="16"/>
      <c r="IU436" s="16"/>
      <c r="IV436" s="16"/>
    </row>
    <row r="437" ht="12.75">
      <c r="R437" s="175"/>
    </row>
    <row r="438" spans="1:7" ht="25.5">
      <c r="A438" s="7" t="s">
        <v>11</v>
      </c>
      <c r="B438" s="7" t="s">
        <v>12</v>
      </c>
      <c r="C438" s="5" t="s">
        <v>13</v>
      </c>
      <c r="D438" s="54" t="s">
        <v>126</v>
      </c>
      <c r="E438" s="61" t="s">
        <v>127</v>
      </c>
      <c r="F438" s="5" t="s">
        <v>2</v>
      </c>
      <c r="G438" s="53" t="s">
        <v>128</v>
      </c>
    </row>
    <row r="439" spans="1:7" ht="25.5">
      <c r="A439" s="169" t="s">
        <v>87</v>
      </c>
      <c r="B439" s="164">
        <v>6409</v>
      </c>
      <c r="C439" s="165" t="s">
        <v>324</v>
      </c>
      <c r="D439" s="255">
        <v>89748</v>
      </c>
      <c r="E439" s="365">
        <v>81707</v>
      </c>
      <c r="F439" s="451" t="s">
        <v>316</v>
      </c>
      <c r="G439" s="38" t="s">
        <v>316</v>
      </c>
    </row>
    <row r="440" spans="1:7" ht="25.5">
      <c r="A440" s="169" t="s">
        <v>87</v>
      </c>
      <c r="B440" s="164">
        <v>6409</v>
      </c>
      <c r="C440" s="165" t="s">
        <v>325</v>
      </c>
      <c r="D440" s="255">
        <v>30000</v>
      </c>
      <c r="E440" s="365">
        <v>28792</v>
      </c>
      <c r="F440" s="451" t="s">
        <v>316</v>
      </c>
      <c r="G440" s="38" t="s">
        <v>316</v>
      </c>
    </row>
    <row r="441" spans="1:7" ht="25.5" customHeight="1">
      <c r="A441" s="169" t="s">
        <v>87</v>
      </c>
      <c r="B441" s="164">
        <v>6409</v>
      </c>
      <c r="C441" s="165" t="s">
        <v>326</v>
      </c>
      <c r="D441" s="255">
        <v>8000</v>
      </c>
      <c r="E441" s="365">
        <v>8000</v>
      </c>
      <c r="F441" s="451" t="s">
        <v>316</v>
      </c>
      <c r="G441" s="38" t="s">
        <v>316</v>
      </c>
    </row>
    <row r="442" spans="1:7" ht="12.75">
      <c r="A442" s="243"/>
      <c r="B442" s="253"/>
      <c r="C442" s="252" t="s">
        <v>319</v>
      </c>
      <c r="D442" s="244">
        <f>SUM(D439:D441)</f>
        <v>127748</v>
      </c>
      <c r="E442" s="245">
        <f>SUM(E439:E441)</f>
        <v>118499</v>
      </c>
      <c r="F442" s="246">
        <f>SUM(F439:F441)</f>
        <v>0</v>
      </c>
      <c r="G442" s="29">
        <f>F442/E442*100</f>
        <v>0</v>
      </c>
    </row>
    <row r="444" spans="1:3" ht="15.75">
      <c r="A444" s="76" t="s">
        <v>331</v>
      </c>
      <c r="B444" s="2"/>
      <c r="C444" s="2"/>
    </row>
    <row r="445" spans="1:19" ht="15.75">
      <c r="A445" s="76"/>
      <c r="B445" s="2"/>
      <c r="C445" s="2"/>
      <c r="S445" s="175"/>
    </row>
    <row r="446" spans="1:7" ht="25.5">
      <c r="A446" s="7" t="s">
        <v>11</v>
      </c>
      <c r="B446" s="7" t="s">
        <v>12</v>
      </c>
      <c r="C446" s="5" t="s">
        <v>13</v>
      </c>
      <c r="D446" s="54" t="s">
        <v>126</v>
      </c>
      <c r="E446" s="61" t="s">
        <v>127</v>
      </c>
      <c r="F446" s="5" t="s">
        <v>2</v>
      </c>
      <c r="G446" s="53" t="s">
        <v>128</v>
      </c>
    </row>
    <row r="447" spans="1:7" ht="12.75">
      <c r="A447" s="169" t="s">
        <v>87</v>
      </c>
      <c r="B447" s="164">
        <v>6402</v>
      </c>
      <c r="C447" s="165" t="s">
        <v>551</v>
      </c>
      <c r="D447" s="204">
        <v>0</v>
      </c>
      <c r="E447" s="202">
        <v>0</v>
      </c>
      <c r="F447" s="441">
        <v>566</v>
      </c>
      <c r="G447" s="38" t="s">
        <v>316</v>
      </c>
    </row>
    <row r="449" spans="1:3" ht="12.75">
      <c r="A449" s="496"/>
      <c r="B449" s="496"/>
      <c r="C449" s="496"/>
    </row>
    <row r="450" spans="1:7" ht="12.75">
      <c r="A450" s="497" t="s">
        <v>347</v>
      </c>
      <c r="B450" s="498"/>
      <c r="C450" s="499"/>
      <c r="D450" s="245">
        <f>D26</f>
        <v>6780491</v>
      </c>
      <c r="E450" s="245">
        <f>E26</f>
        <v>6827731</v>
      </c>
      <c r="F450" s="245">
        <f>F26</f>
        <v>942486</v>
      </c>
      <c r="G450" s="245">
        <f>G26</f>
        <v>13.803795140728303</v>
      </c>
    </row>
  </sheetData>
  <mergeCells count="58">
    <mergeCell ref="A111:A126"/>
    <mergeCell ref="A106:C106"/>
    <mergeCell ref="A323:D323"/>
    <mergeCell ref="A156:D156"/>
    <mergeCell ref="A157:D157"/>
    <mergeCell ref="A158:D158"/>
    <mergeCell ref="A155:D155"/>
    <mergeCell ref="A265:C265"/>
    <mergeCell ref="A162:C162"/>
    <mergeCell ref="A188:C188"/>
    <mergeCell ref="A24:C24"/>
    <mergeCell ref="A93:G93"/>
    <mergeCell ref="A42:C42"/>
    <mergeCell ref="A53:B53"/>
    <mergeCell ref="A17:C17"/>
    <mergeCell ref="A14:C14"/>
    <mergeCell ref="A305:C305"/>
    <mergeCell ref="A306:C306"/>
    <mergeCell ref="A16:C16"/>
    <mergeCell ref="A57:A68"/>
    <mergeCell ref="A95:A105"/>
    <mergeCell ref="A91:G92"/>
    <mergeCell ref="A159:D159"/>
    <mergeCell ref="A133:C133"/>
    <mergeCell ref="A10:C10"/>
    <mergeCell ref="A9:C9"/>
    <mergeCell ref="A11:C11"/>
    <mergeCell ref="A12:C12"/>
    <mergeCell ref="A13:C13"/>
    <mergeCell ref="A1:G1"/>
    <mergeCell ref="A23:C23"/>
    <mergeCell ref="A26:C26"/>
    <mergeCell ref="A4:C4"/>
    <mergeCell ref="A5:C5"/>
    <mergeCell ref="A6:C6"/>
    <mergeCell ref="A7:C7"/>
    <mergeCell ref="A21:C21"/>
    <mergeCell ref="A22:C22"/>
    <mergeCell ref="A8:C8"/>
    <mergeCell ref="H126:L126"/>
    <mergeCell ref="A127:C127"/>
    <mergeCell ref="A15:C15"/>
    <mergeCell ref="A31:B31"/>
    <mergeCell ref="A19:C19"/>
    <mergeCell ref="A25:C25"/>
    <mergeCell ref="A90:C90"/>
    <mergeCell ref="A73:A89"/>
    <mergeCell ref="A69:C69"/>
    <mergeCell ref="A449:C449"/>
    <mergeCell ref="A450:C450"/>
    <mergeCell ref="A354:C354"/>
    <mergeCell ref="A246:C246"/>
    <mergeCell ref="A331:C331"/>
    <mergeCell ref="A266:C266"/>
    <mergeCell ref="A267:C267"/>
    <mergeCell ref="A324:D324"/>
    <mergeCell ref="A325:D325"/>
    <mergeCell ref="A314:E314"/>
  </mergeCells>
  <printOptions/>
  <pageMargins left="0.5905511811023623" right="0.3937007874015748" top="0.5905511811023623" bottom="0.5905511811023623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  <rowBreaks count="9" manualBreakCount="9">
    <brk id="49" max="6" man="1"/>
    <brk id="92" max="6" man="1"/>
    <brk id="140" max="6" man="1"/>
    <brk id="197" max="6" man="1"/>
    <brk id="250" max="6" man="1"/>
    <brk id="297" max="6" man="1"/>
    <brk id="345" max="6" man="1"/>
    <brk id="390" max="6" man="1"/>
    <brk id="43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20">
      <selection activeCell="K34" sqref="K34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4" customWidth="1"/>
    <col min="6" max="6" width="10.875" style="112" customWidth="1"/>
    <col min="7" max="7" width="0" style="0" hidden="1" customWidth="1"/>
  </cols>
  <sheetData>
    <row r="1" spans="1:6" ht="18">
      <c r="A1" s="493" t="s">
        <v>395</v>
      </c>
      <c r="B1" s="493"/>
      <c r="C1" s="493"/>
      <c r="D1" s="493"/>
      <c r="E1" s="493"/>
      <c r="F1" s="493"/>
    </row>
    <row r="2" spans="1:6" ht="15.75">
      <c r="A2" s="76"/>
      <c r="B2" s="31"/>
      <c r="C2" s="31"/>
      <c r="D2" s="31"/>
      <c r="F2" s="130" t="s">
        <v>106</v>
      </c>
    </row>
    <row r="3" spans="1:7" ht="25.5" customHeight="1">
      <c r="A3" s="131" t="s">
        <v>172</v>
      </c>
      <c r="B3" s="131" t="s">
        <v>173</v>
      </c>
      <c r="C3" s="54" t="s">
        <v>126</v>
      </c>
      <c r="D3" s="6" t="s">
        <v>127</v>
      </c>
      <c r="E3" s="5" t="s">
        <v>2</v>
      </c>
      <c r="F3" s="53" t="s">
        <v>376</v>
      </c>
      <c r="G3" t="s">
        <v>270</v>
      </c>
    </row>
    <row r="4" spans="1:8" s="31" customFormat="1" ht="12.75">
      <c r="A4" s="36">
        <v>5011</v>
      </c>
      <c r="B4" s="36" t="s">
        <v>225</v>
      </c>
      <c r="C4" s="30">
        <v>110880</v>
      </c>
      <c r="D4" s="30">
        <v>110880</v>
      </c>
      <c r="E4" s="28">
        <v>7844</v>
      </c>
      <c r="F4" s="38">
        <f>E4/D4*100</f>
        <v>7.074314574314575</v>
      </c>
      <c r="G4" s="14"/>
      <c r="H4" s="230"/>
    </row>
    <row r="5" spans="1:8" s="31" customFormat="1" ht="12.75">
      <c r="A5" s="36">
        <v>5021</v>
      </c>
      <c r="B5" s="36" t="s">
        <v>226</v>
      </c>
      <c r="C5" s="30">
        <v>500</v>
      </c>
      <c r="D5" s="30">
        <v>500</v>
      </c>
      <c r="E5" s="28">
        <v>86</v>
      </c>
      <c r="F5" s="38">
        <f aca="true" t="shared" si="0" ref="F5:F52">E5/D5*100</f>
        <v>17.2</v>
      </c>
      <c r="G5" s="14"/>
      <c r="H5" s="230"/>
    </row>
    <row r="6" spans="1:8" s="31" customFormat="1" ht="12.75">
      <c r="A6" s="36">
        <v>5031</v>
      </c>
      <c r="B6" s="36" t="s">
        <v>227</v>
      </c>
      <c r="C6" s="30">
        <v>29375</v>
      </c>
      <c r="D6" s="30">
        <v>29375</v>
      </c>
      <c r="E6" s="28">
        <v>2081</v>
      </c>
      <c r="F6" s="38">
        <f t="shared" si="0"/>
        <v>7.084255319148937</v>
      </c>
      <c r="G6" s="14"/>
      <c r="H6" s="230"/>
    </row>
    <row r="7" spans="1:8" s="31" customFormat="1" ht="12.75">
      <c r="A7" s="36">
        <v>5032</v>
      </c>
      <c r="B7" s="36" t="s">
        <v>228</v>
      </c>
      <c r="C7" s="30">
        <v>10168</v>
      </c>
      <c r="D7" s="30">
        <v>10168</v>
      </c>
      <c r="E7" s="28">
        <v>720</v>
      </c>
      <c r="F7" s="38">
        <f t="shared" si="0"/>
        <v>7.081038552321008</v>
      </c>
      <c r="G7" s="14"/>
      <c r="H7" s="26"/>
    </row>
    <row r="8" spans="1:8" s="31" customFormat="1" ht="12.75">
      <c r="A8" s="36">
        <v>5038</v>
      </c>
      <c r="B8" s="36" t="s">
        <v>229</v>
      </c>
      <c r="C8" s="30">
        <v>466</v>
      </c>
      <c r="D8" s="30">
        <v>466</v>
      </c>
      <c r="E8" s="28">
        <v>0</v>
      </c>
      <c r="F8" s="38">
        <f t="shared" si="0"/>
        <v>0</v>
      </c>
      <c r="G8" s="14"/>
      <c r="H8" s="86"/>
    </row>
    <row r="9" spans="1:8" ht="12.75">
      <c r="A9" s="144" t="s">
        <v>179</v>
      </c>
      <c r="B9" s="144" t="s">
        <v>180</v>
      </c>
      <c r="C9" s="125">
        <f>SUM(C4:C8)</f>
        <v>151389</v>
      </c>
      <c r="D9" s="125">
        <f>SUM(D4:D8)</f>
        <v>151389</v>
      </c>
      <c r="E9" s="125">
        <f>SUM(E4:E8)</f>
        <v>10731</v>
      </c>
      <c r="F9" s="137">
        <f t="shared" si="0"/>
        <v>7.08836177000971</v>
      </c>
      <c r="G9" s="143"/>
      <c r="H9" s="136"/>
    </row>
    <row r="10" spans="1:7" s="31" customFormat="1" ht="12.75">
      <c r="A10" s="36">
        <v>5131</v>
      </c>
      <c r="B10" s="36" t="s">
        <v>240</v>
      </c>
      <c r="C10" s="30">
        <v>60</v>
      </c>
      <c r="D10" s="30">
        <v>60</v>
      </c>
      <c r="E10" s="30">
        <v>9</v>
      </c>
      <c r="F10" s="38">
        <f t="shared" si="0"/>
        <v>15</v>
      </c>
      <c r="G10" s="14"/>
    </row>
    <row r="11" spans="1:7" s="31" customFormat="1" ht="12.75">
      <c r="A11" s="24">
        <v>5132</v>
      </c>
      <c r="B11" s="24" t="s">
        <v>230</v>
      </c>
      <c r="C11" s="28">
        <v>130</v>
      </c>
      <c r="D11" s="28">
        <v>130</v>
      </c>
      <c r="E11" s="28">
        <v>9</v>
      </c>
      <c r="F11" s="38">
        <f t="shared" si="0"/>
        <v>6.923076923076923</v>
      </c>
      <c r="G11" s="14"/>
    </row>
    <row r="12" spans="1:7" s="31" customFormat="1" ht="12.75">
      <c r="A12" s="24">
        <v>5134</v>
      </c>
      <c r="B12" s="24" t="s">
        <v>231</v>
      </c>
      <c r="C12" s="28">
        <v>120</v>
      </c>
      <c r="D12" s="28">
        <v>120</v>
      </c>
      <c r="E12" s="28">
        <v>0</v>
      </c>
      <c r="F12" s="38">
        <f t="shared" si="0"/>
        <v>0</v>
      </c>
      <c r="G12" s="14"/>
    </row>
    <row r="13" spans="1:7" s="31" customFormat="1" ht="12.75">
      <c r="A13" s="24">
        <v>5136</v>
      </c>
      <c r="B13" s="24" t="s">
        <v>181</v>
      </c>
      <c r="C13" s="28">
        <v>500</v>
      </c>
      <c r="D13" s="28">
        <v>500</v>
      </c>
      <c r="E13" s="28">
        <v>45</v>
      </c>
      <c r="F13" s="38">
        <f t="shared" si="0"/>
        <v>9</v>
      </c>
      <c r="G13" s="14"/>
    </row>
    <row r="14" spans="1:7" s="31" customFormat="1" ht="12.75">
      <c r="A14" s="24">
        <v>5137</v>
      </c>
      <c r="B14" s="24" t="s">
        <v>232</v>
      </c>
      <c r="C14" s="28">
        <v>2000</v>
      </c>
      <c r="D14" s="28">
        <v>2000</v>
      </c>
      <c r="E14" s="28">
        <v>49</v>
      </c>
      <c r="F14" s="38">
        <f t="shared" si="0"/>
        <v>2.45</v>
      </c>
      <c r="G14" s="14"/>
    </row>
    <row r="15" spans="1:7" s="31" customFormat="1" ht="12.75">
      <c r="A15" s="24">
        <v>5139</v>
      </c>
      <c r="B15" s="24" t="s">
        <v>233</v>
      </c>
      <c r="C15" s="28">
        <v>3500</v>
      </c>
      <c r="D15" s="28">
        <v>3500</v>
      </c>
      <c r="E15" s="28">
        <v>505</v>
      </c>
      <c r="F15" s="38">
        <f t="shared" si="0"/>
        <v>14.428571428571429</v>
      </c>
      <c r="G15" s="14"/>
    </row>
    <row r="16" spans="1:7" s="31" customFormat="1" ht="12.75">
      <c r="A16" s="24">
        <v>5142</v>
      </c>
      <c r="B16" s="24" t="s">
        <v>184</v>
      </c>
      <c r="C16" s="28">
        <v>40</v>
      </c>
      <c r="D16" s="28">
        <v>40</v>
      </c>
      <c r="E16" s="28">
        <v>6</v>
      </c>
      <c r="F16" s="38">
        <f t="shared" si="0"/>
        <v>15</v>
      </c>
      <c r="G16" s="14"/>
    </row>
    <row r="17" spans="1:7" s="31" customFormat="1" ht="12.75">
      <c r="A17" s="36">
        <v>5151</v>
      </c>
      <c r="B17" s="36" t="s">
        <v>234</v>
      </c>
      <c r="C17" s="28">
        <v>300</v>
      </c>
      <c r="D17" s="28">
        <v>300</v>
      </c>
      <c r="E17" s="28">
        <v>34</v>
      </c>
      <c r="F17" s="38">
        <f t="shared" si="0"/>
        <v>11.333333333333332</v>
      </c>
      <c r="G17" s="14"/>
    </row>
    <row r="18" spans="1:7" s="31" customFormat="1" ht="12.75">
      <c r="A18" s="36">
        <v>5152</v>
      </c>
      <c r="B18" s="36" t="s">
        <v>235</v>
      </c>
      <c r="C18" s="28">
        <v>200</v>
      </c>
      <c r="D18" s="28">
        <v>200</v>
      </c>
      <c r="E18" s="28">
        <v>17</v>
      </c>
      <c r="F18" s="38">
        <f t="shared" si="0"/>
        <v>8.5</v>
      </c>
      <c r="G18" s="14"/>
    </row>
    <row r="19" spans="1:7" s="31" customFormat="1" ht="12.75">
      <c r="A19" s="36">
        <v>5153</v>
      </c>
      <c r="B19" s="36" t="s">
        <v>185</v>
      </c>
      <c r="C19" s="28">
        <v>1400</v>
      </c>
      <c r="D19" s="28">
        <v>1400</v>
      </c>
      <c r="E19" s="28">
        <v>245</v>
      </c>
      <c r="F19" s="38">
        <f t="shared" si="0"/>
        <v>17.5</v>
      </c>
      <c r="G19" s="14"/>
    </row>
    <row r="20" spans="1:7" s="31" customFormat="1" ht="12.75">
      <c r="A20" s="36">
        <v>5154</v>
      </c>
      <c r="B20" s="36" t="s">
        <v>236</v>
      </c>
      <c r="C20" s="28">
        <v>3000</v>
      </c>
      <c r="D20" s="28">
        <v>3000</v>
      </c>
      <c r="E20" s="28">
        <v>80</v>
      </c>
      <c r="F20" s="38">
        <f t="shared" si="0"/>
        <v>2.666666666666667</v>
      </c>
      <c r="G20" s="14"/>
    </row>
    <row r="21" spans="1:7" s="31" customFormat="1" ht="12.75">
      <c r="A21" s="36">
        <v>5156</v>
      </c>
      <c r="B21" s="36" t="s">
        <v>186</v>
      </c>
      <c r="C21" s="28">
        <v>1600</v>
      </c>
      <c r="D21" s="28">
        <v>1600</v>
      </c>
      <c r="E21" s="28">
        <v>261</v>
      </c>
      <c r="F21" s="38">
        <f t="shared" si="0"/>
        <v>16.3125</v>
      </c>
      <c r="G21" s="14"/>
    </row>
    <row r="22" spans="1:7" s="31" customFormat="1" ht="12.75">
      <c r="A22" s="36">
        <v>5159</v>
      </c>
      <c r="B22" s="36" t="s">
        <v>237</v>
      </c>
      <c r="C22" s="28">
        <v>20</v>
      </c>
      <c r="D22" s="28">
        <v>20</v>
      </c>
      <c r="E22" s="28">
        <v>0</v>
      </c>
      <c r="F22" s="38">
        <f t="shared" si="0"/>
        <v>0</v>
      </c>
      <c r="G22" s="14"/>
    </row>
    <row r="23" spans="1:7" s="31" customFormat="1" ht="12.75">
      <c r="A23" s="36">
        <v>5161</v>
      </c>
      <c r="B23" s="36" t="s">
        <v>187</v>
      </c>
      <c r="C23" s="28">
        <v>2800</v>
      </c>
      <c r="D23" s="28">
        <v>2800</v>
      </c>
      <c r="E23" s="28">
        <v>461</v>
      </c>
      <c r="F23" s="38">
        <f t="shared" si="0"/>
        <v>16.464285714285715</v>
      </c>
      <c r="G23" s="14"/>
    </row>
    <row r="24" spans="1:7" s="31" customFormat="1" ht="12.75">
      <c r="A24" s="36">
        <v>5162</v>
      </c>
      <c r="B24" s="36" t="s">
        <v>188</v>
      </c>
      <c r="C24" s="28">
        <v>3600</v>
      </c>
      <c r="D24" s="28">
        <v>3600</v>
      </c>
      <c r="E24" s="28">
        <v>495</v>
      </c>
      <c r="F24" s="38">
        <f t="shared" si="0"/>
        <v>13.750000000000002</v>
      </c>
      <c r="G24" s="14"/>
    </row>
    <row r="25" spans="1:7" s="31" customFormat="1" ht="12.75">
      <c r="A25" s="24">
        <v>5163</v>
      </c>
      <c r="B25" s="24" t="s">
        <v>189</v>
      </c>
      <c r="C25" s="28">
        <v>2000</v>
      </c>
      <c r="D25" s="28">
        <v>2000</v>
      </c>
      <c r="E25" s="28">
        <v>925</v>
      </c>
      <c r="F25" s="38">
        <f t="shared" si="0"/>
        <v>46.25</v>
      </c>
      <c r="G25" s="14"/>
    </row>
    <row r="26" spans="1:7" s="31" customFormat="1" ht="12.75">
      <c r="A26" s="24">
        <v>5164</v>
      </c>
      <c r="B26" s="24" t="s">
        <v>190</v>
      </c>
      <c r="C26" s="28">
        <v>400</v>
      </c>
      <c r="D26" s="28">
        <v>400</v>
      </c>
      <c r="E26" s="28">
        <v>0</v>
      </c>
      <c r="F26" s="38">
        <f t="shared" si="0"/>
        <v>0</v>
      </c>
      <c r="G26" s="14"/>
    </row>
    <row r="27" spans="1:7" s="31" customFormat="1" ht="12.75">
      <c r="A27" s="24">
        <v>5166</v>
      </c>
      <c r="B27" s="24" t="s">
        <v>191</v>
      </c>
      <c r="C27" s="28">
        <v>1800</v>
      </c>
      <c r="D27" s="28">
        <v>1800</v>
      </c>
      <c r="E27" s="28">
        <v>50</v>
      </c>
      <c r="F27" s="38">
        <f t="shared" si="0"/>
        <v>2.7777777777777777</v>
      </c>
      <c r="G27" s="14"/>
    </row>
    <row r="28" spans="1:7" s="31" customFormat="1" ht="12.75">
      <c r="A28" s="24">
        <v>5167</v>
      </c>
      <c r="B28" s="24" t="s">
        <v>192</v>
      </c>
      <c r="C28" s="28">
        <v>6600</v>
      </c>
      <c r="D28" s="28">
        <v>6600</v>
      </c>
      <c r="E28" s="28">
        <v>222</v>
      </c>
      <c r="F28" s="38">
        <f t="shared" si="0"/>
        <v>3.3636363636363638</v>
      </c>
      <c r="G28" s="14"/>
    </row>
    <row r="29" spans="1:8" s="31" customFormat="1" ht="12.75">
      <c r="A29" s="36">
        <v>5169</v>
      </c>
      <c r="B29" s="36" t="s">
        <v>193</v>
      </c>
      <c r="C29" s="28">
        <v>8000</v>
      </c>
      <c r="D29" s="28">
        <v>8000</v>
      </c>
      <c r="E29" s="28">
        <v>1306</v>
      </c>
      <c r="F29" s="38">
        <f t="shared" si="0"/>
        <v>16.325</v>
      </c>
      <c r="G29" s="14"/>
      <c r="H29" s="136"/>
    </row>
    <row r="30" spans="1:7" s="31" customFormat="1" ht="12.75">
      <c r="A30" s="36">
        <v>5171</v>
      </c>
      <c r="B30" s="36" t="s">
        <v>194</v>
      </c>
      <c r="C30" s="28">
        <v>1100</v>
      </c>
      <c r="D30" s="28">
        <v>1100</v>
      </c>
      <c r="E30" s="28">
        <v>71</v>
      </c>
      <c r="F30" s="38">
        <f t="shared" si="0"/>
        <v>6.454545454545454</v>
      </c>
      <c r="G30" s="14"/>
    </row>
    <row r="31" spans="1:7" s="31" customFormat="1" ht="12.75">
      <c r="A31" s="24">
        <v>5173</v>
      </c>
      <c r="B31" s="24" t="s">
        <v>306</v>
      </c>
      <c r="C31" s="28">
        <v>2600</v>
      </c>
      <c r="D31" s="28">
        <v>2600</v>
      </c>
      <c r="E31" s="28">
        <v>355</v>
      </c>
      <c r="F31" s="38">
        <f t="shared" si="0"/>
        <v>13.653846153846153</v>
      </c>
      <c r="G31" s="14"/>
    </row>
    <row r="32" spans="1:7" s="31" customFormat="1" ht="12.75">
      <c r="A32" s="24">
        <v>5175</v>
      </c>
      <c r="B32" s="24" t="s">
        <v>196</v>
      </c>
      <c r="C32" s="28">
        <v>300</v>
      </c>
      <c r="D32" s="28">
        <v>300</v>
      </c>
      <c r="E32" s="28">
        <v>18</v>
      </c>
      <c r="F32" s="38">
        <f t="shared" si="0"/>
        <v>6</v>
      </c>
      <c r="G32" s="14"/>
    </row>
    <row r="33" spans="1:7" s="31" customFormat="1" ht="12.75">
      <c r="A33" s="24">
        <v>5176</v>
      </c>
      <c r="B33" s="24" t="s">
        <v>197</v>
      </c>
      <c r="C33" s="28">
        <v>80</v>
      </c>
      <c r="D33" s="28">
        <v>80</v>
      </c>
      <c r="E33" s="28">
        <v>29</v>
      </c>
      <c r="F33" s="38">
        <f t="shared" si="0"/>
        <v>36.25</v>
      </c>
      <c r="G33" s="14"/>
    </row>
    <row r="34" spans="1:10" s="31" customFormat="1" ht="12.75">
      <c r="A34" s="24">
        <v>5179</v>
      </c>
      <c r="B34" s="24" t="s">
        <v>199</v>
      </c>
      <c r="C34" s="28">
        <v>50</v>
      </c>
      <c r="D34" s="28">
        <v>50</v>
      </c>
      <c r="E34" s="28">
        <v>12</v>
      </c>
      <c r="F34" s="38">
        <f t="shared" si="0"/>
        <v>24</v>
      </c>
      <c r="G34" s="14"/>
      <c r="H34" s="75"/>
      <c r="J34" s="219"/>
    </row>
    <row r="35" spans="1:10" s="31" customFormat="1" ht="12.75">
      <c r="A35" s="24">
        <v>5181</v>
      </c>
      <c r="B35" s="24"/>
      <c r="C35" s="28">
        <v>0</v>
      </c>
      <c r="D35" s="28">
        <v>0</v>
      </c>
      <c r="E35" s="28">
        <v>10</v>
      </c>
      <c r="F35" s="38" t="s">
        <v>316</v>
      </c>
      <c r="G35" s="14"/>
      <c r="H35" s="75"/>
      <c r="J35" s="219"/>
    </row>
    <row r="36" spans="1:10" s="31" customFormat="1" ht="12.75">
      <c r="A36" s="24">
        <v>5192</v>
      </c>
      <c r="B36" s="24" t="s">
        <v>361</v>
      </c>
      <c r="C36" s="28">
        <v>300</v>
      </c>
      <c r="D36" s="28">
        <v>300</v>
      </c>
      <c r="E36" s="28">
        <v>8</v>
      </c>
      <c r="F36" s="38">
        <f t="shared" si="0"/>
        <v>2.666666666666667</v>
      </c>
      <c r="G36" s="14"/>
      <c r="H36" s="75"/>
      <c r="J36" s="219"/>
    </row>
    <row r="37" spans="1:7" s="31" customFormat="1" ht="12.75">
      <c r="A37" s="24">
        <v>5194</v>
      </c>
      <c r="B37" s="24" t="s">
        <v>200</v>
      </c>
      <c r="C37" s="28">
        <v>50</v>
      </c>
      <c r="D37" s="28">
        <v>50</v>
      </c>
      <c r="E37" s="28">
        <v>1</v>
      </c>
      <c r="F37" s="38">
        <f t="shared" si="0"/>
        <v>2</v>
      </c>
      <c r="G37" s="14"/>
    </row>
    <row r="38" spans="1:7" s="31" customFormat="1" ht="12.75">
      <c r="A38" s="24">
        <v>5195</v>
      </c>
      <c r="B38" s="24" t="s">
        <v>305</v>
      </c>
      <c r="C38" s="28">
        <v>200</v>
      </c>
      <c r="D38" s="28">
        <v>200</v>
      </c>
      <c r="E38" s="28">
        <v>0</v>
      </c>
      <c r="F38" s="38">
        <f t="shared" si="0"/>
        <v>0</v>
      </c>
      <c r="G38" s="14"/>
    </row>
    <row r="39" spans="1:7" ht="12.75">
      <c r="A39" s="124" t="s">
        <v>201</v>
      </c>
      <c r="B39" s="128" t="s">
        <v>202</v>
      </c>
      <c r="C39" s="125">
        <f>SUM(C10:C38)</f>
        <v>42750</v>
      </c>
      <c r="D39" s="125">
        <f>SUM(D10:D38)</f>
        <v>42750</v>
      </c>
      <c r="E39" s="125">
        <f>SUM(E10:E38)</f>
        <v>5223</v>
      </c>
      <c r="F39" s="126">
        <f t="shared" si="0"/>
        <v>12.217543859649123</v>
      </c>
      <c r="G39" s="14"/>
    </row>
    <row r="40" spans="1:7" s="31" customFormat="1" ht="12.75">
      <c r="A40" s="24">
        <v>5361</v>
      </c>
      <c r="B40" s="24" t="s">
        <v>206</v>
      </c>
      <c r="C40" s="28">
        <v>50</v>
      </c>
      <c r="D40" s="28">
        <v>50</v>
      </c>
      <c r="E40" s="30">
        <v>18</v>
      </c>
      <c r="F40" s="38">
        <f t="shared" si="0"/>
        <v>36</v>
      </c>
      <c r="G40" s="14"/>
    </row>
    <row r="41" spans="1:7" s="31" customFormat="1" ht="12.75">
      <c r="A41" s="24">
        <v>5362</v>
      </c>
      <c r="B41" s="24" t="s">
        <v>207</v>
      </c>
      <c r="C41" s="28">
        <v>30</v>
      </c>
      <c r="D41" s="28">
        <v>30</v>
      </c>
      <c r="E41" s="28">
        <v>6</v>
      </c>
      <c r="F41" s="38">
        <f>E41/D41*100</f>
        <v>20</v>
      </c>
      <c r="G41" s="14"/>
    </row>
    <row r="42" spans="1:7" s="31" customFormat="1" ht="12.75">
      <c r="A42" s="124" t="s">
        <v>208</v>
      </c>
      <c r="B42" s="124" t="s">
        <v>238</v>
      </c>
      <c r="C42" s="125">
        <f>SUM(C40:C41)</f>
        <v>80</v>
      </c>
      <c r="D42" s="125">
        <f>SUM(D40:D41)</f>
        <v>80</v>
      </c>
      <c r="E42" s="125">
        <f>SUM(E40:E41)</f>
        <v>24</v>
      </c>
      <c r="F42" s="126">
        <f t="shared" si="0"/>
        <v>30</v>
      </c>
      <c r="G42" s="14"/>
    </row>
    <row r="43" spans="1:7" s="31" customFormat="1" ht="12.75">
      <c r="A43" s="36">
        <v>5901</v>
      </c>
      <c r="B43" s="36" t="s">
        <v>210</v>
      </c>
      <c r="C43" s="353">
        <v>9240</v>
      </c>
      <c r="D43" s="353">
        <v>9240</v>
      </c>
      <c r="E43" s="64">
        <v>0</v>
      </c>
      <c r="F43" s="38">
        <f t="shared" si="0"/>
        <v>0</v>
      </c>
      <c r="G43" s="14"/>
    </row>
    <row r="44" spans="1:12" s="31" customFormat="1" ht="12.75">
      <c r="A44" s="124" t="s">
        <v>211</v>
      </c>
      <c r="B44" s="124" t="s">
        <v>212</v>
      </c>
      <c r="C44" s="66">
        <f>C43</f>
        <v>9240</v>
      </c>
      <c r="D44" s="66">
        <f>D43</f>
        <v>9240</v>
      </c>
      <c r="E44" s="66">
        <f>E43</f>
        <v>0</v>
      </c>
      <c r="F44" s="126">
        <f t="shared" si="0"/>
        <v>0</v>
      </c>
      <c r="G44" s="14"/>
      <c r="L44" s="218"/>
    </row>
    <row r="45" spans="1:12" s="31" customFormat="1" ht="12.75">
      <c r="A45" s="329"/>
      <c r="B45" s="330"/>
      <c r="C45" s="66"/>
      <c r="D45" s="66"/>
      <c r="E45" s="66"/>
      <c r="F45" s="126"/>
      <c r="G45" s="14"/>
      <c r="L45" s="218"/>
    </row>
    <row r="46" spans="1:7" s="31" customFormat="1" ht="12.75">
      <c r="A46" s="479" t="s">
        <v>213</v>
      </c>
      <c r="B46" s="481"/>
      <c r="C46" s="125">
        <f>C39+C42+C44+C9</f>
        <v>203459</v>
      </c>
      <c r="D46" s="125">
        <f>D39+D42+D44+D9</f>
        <v>203459</v>
      </c>
      <c r="E46" s="125">
        <f>E39+E42+E44+E9</f>
        <v>15978</v>
      </c>
      <c r="F46" s="126">
        <f>E46/D46*100</f>
        <v>7.853179264618425</v>
      </c>
      <c r="G46" s="14"/>
    </row>
    <row r="47" spans="1:7" s="31" customFormat="1" ht="12.75">
      <c r="A47" s="327"/>
      <c r="B47" s="328"/>
      <c r="C47" s="125"/>
      <c r="D47" s="125"/>
      <c r="E47" s="125"/>
      <c r="F47" s="126"/>
      <c r="G47" s="14"/>
    </row>
    <row r="48" spans="1:7" s="31" customFormat="1" ht="12" customHeight="1">
      <c r="A48" s="24">
        <v>6121</v>
      </c>
      <c r="B48" s="24" t="s">
        <v>239</v>
      </c>
      <c r="C48" s="28">
        <v>0</v>
      </c>
      <c r="D48" s="28">
        <v>0</v>
      </c>
      <c r="E48" s="28">
        <v>13</v>
      </c>
      <c r="F48" s="38" t="s">
        <v>316</v>
      </c>
      <c r="G48" s="14"/>
    </row>
    <row r="49" spans="1:7" s="31" customFormat="1" ht="12.75">
      <c r="A49" s="24">
        <v>6123</v>
      </c>
      <c r="B49" s="24" t="s">
        <v>214</v>
      </c>
      <c r="C49" s="28">
        <v>4000</v>
      </c>
      <c r="D49" s="28">
        <v>4000</v>
      </c>
      <c r="E49" s="28">
        <v>0</v>
      </c>
      <c r="F49" s="38">
        <f>E49/D49*100</f>
        <v>0</v>
      </c>
      <c r="G49" s="14"/>
    </row>
    <row r="50" spans="1:7" s="31" customFormat="1" ht="12.75">
      <c r="A50" s="124" t="s">
        <v>216</v>
      </c>
      <c r="B50" s="124" t="s">
        <v>217</v>
      </c>
      <c r="C50" s="125">
        <f>SUM(C48:C49)</f>
        <v>4000</v>
      </c>
      <c r="D50" s="125">
        <f>SUM(D48:D49)</f>
        <v>4000</v>
      </c>
      <c r="E50" s="125">
        <f>SUM(E48:E49)</f>
        <v>13</v>
      </c>
      <c r="F50" s="126">
        <f t="shared" si="0"/>
        <v>0.325</v>
      </c>
      <c r="G50" s="14"/>
    </row>
    <row r="51" spans="1:7" s="31" customFormat="1" ht="12.75">
      <c r="A51" s="329"/>
      <c r="B51" s="330"/>
      <c r="C51" s="125"/>
      <c r="D51" s="125"/>
      <c r="E51" s="125"/>
      <c r="F51" s="126"/>
      <c r="G51" s="14"/>
    </row>
    <row r="52" spans="1:7" ht="12.75">
      <c r="A52" s="526" t="s">
        <v>218</v>
      </c>
      <c r="B52" s="527"/>
      <c r="C52" s="10">
        <f>C46+C50</f>
        <v>207459</v>
      </c>
      <c r="D52" s="10">
        <f>D46+D50</f>
        <v>207459</v>
      </c>
      <c r="E52" s="10">
        <f>E46+E50</f>
        <v>15991</v>
      </c>
      <c r="F52" s="29">
        <f t="shared" si="0"/>
        <v>7.708029056343663</v>
      </c>
      <c r="G52" s="14"/>
    </row>
    <row r="53" spans="1:8" ht="12.75">
      <c r="A53" s="132"/>
      <c r="B53" s="14"/>
      <c r="C53" s="26"/>
      <c r="D53" s="26"/>
      <c r="E53" s="26"/>
      <c r="F53" s="75"/>
      <c r="G53" s="14"/>
      <c r="H53" s="31"/>
    </row>
    <row r="54" spans="1:6" ht="30" customHeight="1">
      <c r="A54" s="482" t="s">
        <v>219</v>
      </c>
      <c r="B54" s="484"/>
      <c r="C54" s="6" t="s">
        <v>126</v>
      </c>
      <c r="D54" s="6" t="s">
        <v>127</v>
      </c>
      <c r="E54" s="5" t="s">
        <v>2</v>
      </c>
      <c r="F54" s="53" t="s">
        <v>376</v>
      </c>
    </row>
    <row r="55" spans="1:6" ht="12.75">
      <c r="A55" s="528" t="s">
        <v>220</v>
      </c>
      <c r="B55" s="528"/>
      <c r="C55" s="28">
        <f>SUM(C4:C8)</f>
        <v>151389</v>
      </c>
      <c r="D55" s="28">
        <f>SUM(D4:D8)</f>
        <v>151389</v>
      </c>
      <c r="E55" s="28">
        <f>SUM(E4:E8)</f>
        <v>10731</v>
      </c>
      <c r="F55" s="38">
        <f>E55/D55*100</f>
        <v>7.08836177000971</v>
      </c>
    </row>
    <row r="56" spans="1:6" ht="12.75">
      <c r="A56" s="505" t="s">
        <v>221</v>
      </c>
      <c r="B56" s="507"/>
      <c r="C56" s="28">
        <f>C39+C42+C44-C57</f>
        <v>27270</v>
      </c>
      <c r="D56" s="28">
        <f>D39+D42+D44-D57</f>
        <v>27270</v>
      </c>
      <c r="E56" s="28">
        <f>E39+E42+E44-E57</f>
        <v>1788</v>
      </c>
      <c r="F56" s="38">
        <f>E56/D56*100</f>
        <v>6.556655665566556</v>
      </c>
    </row>
    <row r="57" spans="1:6" ht="12.75">
      <c r="A57" s="505" t="s">
        <v>222</v>
      </c>
      <c r="B57" s="507"/>
      <c r="C57" s="28">
        <f>C23+C24+C25+C27+C28+C29</f>
        <v>24800</v>
      </c>
      <c r="D57" s="28">
        <f>D23+D24+D25+D27+D28+D29</f>
        <v>24800</v>
      </c>
      <c r="E57" s="28">
        <f>E23+E24+E25+E27+E28+E29</f>
        <v>3459</v>
      </c>
      <c r="F57" s="38">
        <f>E57/D57*100</f>
        <v>13.94758064516129</v>
      </c>
    </row>
    <row r="58" spans="1:6" ht="12.75">
      <c r="A58" s="505" t="s">
        <v>223</v>
      </c>
      <c r="B58" s="507"/>
      <c r="C58" s="28">
        <f>C50</f>
        <v>4000</v>
      </c>
      <c r="D58" s="28">
        <f>D50</f>
        <v>4000</v>
      </c>
      <c r="E58" s="28">
        <f>E50</f>
        <v>13</v>
      </c>
      <c r="F58" s="38">
        <f>E58/D58*100</f>
        <v>0.325</v>
      </c>
    </row>
    <row r="59" spans="1:7" ht="12.75">
      <c r="A59" s="479" t="s">
        <v>224</v>
      </c>
      <c r="B59" s="481"/>
      <c r="C59" s="125">
        <f>SUM(C55:C58)</f>
        <v>207459</v>
      </c>
      <c r="D59" s="125">
        <f>SUM(D55:D58)</f>
        <v>207459</v>
      </c>
      <c r="E59" s="125">
        <f>SUM(E55:E58)</f>
        <v>15991</v>
      </c>
      <c r="F59" s="126">
        <f>E59/D59*100</f>
        <v>7.708029056343663</v>
      </c>
      <c r="G59" s="31"/>
    </row>
    <row r="60" spans="1:7" ht="12.75">
      <c r="A60" s="21"/>
      <c r="B60" s="21"/>
      <c r="C60" s="19"/>
      <c r="D60" s="19"/>
      <c r="E60" s="19"/>
      <c r="F60" s="129"/>
      <c r="G60" s="31"/>
    </row>
    <row r="61" spans="1:7" ht="12.75">
      <c r="A61" s="21"/>
      <c r="B61" s="21"/>
      <c r="C61" s="19"/>
      <c r="D61" s="19"/>
      <c r="E61" s="19"/>
      <c r="F61" s="129"/>
      <c r="G61" s="31"/>
    </row>
    <row r="62" spans="1:7" ht="12.75">
      <c r="A62" s="21"/>
      <c r="B62" s="21"/>
      <c r="C62" s="19"/>
      <c r="D62" s="19"/>
      <c r="E62" s="19"/>
      <c r="F62" s="129"/>
      <c r="G62" s="31"/>
    </row>
    <row r="63" spans="1:7" ht="12.75">
      <c r="A63" s="21"/>
      <c r="B63" s="21"/>
      <c r="C63" s="19"/>
      <c r="D63" s="19"/>
      <c r="E63" s="19"/>
      <c r="F63" s="129"/>
      <c r="G63" s="31"/>
    </row>
  </sheetData>
  <mergeCells count="9">
    <mergeCell ref="A59:B59"/>
    <mergeCell ref="A54:B54"/>
    <mergeCell ref="A55:B55"/>
    <mergeCell ref="A56:B56"/>
    <mergeCell ref="A57:B57"/>
    <mergeCell ref="A1:F1"/>
    <mergeCell ref="A58:B58"/>
    <mergeCell ref="A46:B46"/>
    <mergeCell ref="A52:B52"/>
  </mergeCells>
  <printOptions/>
  <pageMargins left="0.9" right="0.75" top="0.79" bottom="1.27" header="0.4921259845" footer="0.4921259845"/>
  <pageSetup firstPageNumber="16" useFirstPageNumber="1" horizontalDpi="600" verticalDpi="600" orientation="portrait" paperSize="9" scale="89" r:id="rId2"/>
  <headerFooter alignWithMargins="0">
    <oddFooter>&amp;C&amp;P</oddFooter>
  </headerFooter>
  <rowBreaks count="1" manualBreakCount="1">
    <brk id="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J16" sqref="J16"/>
    </sheetView>
  </sheetViews>
  <sheetFormatPr defaultColWidth="9.00390625" defaultRowHeight="12.75"/>
  <cols>
    <col min="1" max="1" width="8.125" style="0" customWidth="1"/>
    <col min="2" max="2" width="39.00390625" style="0" customWidth="1"/>
    <col min="3" max="4" width="10.75390625" style="0" customWidth="1"/>
    <col min="5" max="5" width="10.75390625" style="14" customWidth="1"/>
    <col min="6" max="6" width="12.125" style="16" customWidth="1"/>
    <col min="7" max="7" width="0" style="112" hidden="1" customWidth="1"/>
    <col min="8" max="8" width="15.375" style="113" customWidth="1"/>
    <col min="9" max="9" width="9.125" style="114" customWidth="1"/>
  </cols>
  <sheetData>
    <row r="1" spans="1:6" ht="18">
      <c r="A1" s="493" t="s">
        <v>394</v>
      </c>
      <c r="B1" s="493"/>
      <c r="C1" s="493"/>
      <c r="D1" s="493"/>
      <c r="E1" s="493"/>
      <c r="F1" s="493"/>
    </row>
    <row r="2" spans="1:6" ht="16.5">
      <c r="A2" s="115"/>
      <c r="F2" s="116" t="s">
        <v>106</v>
      </c>
    </row>
    <row r="3" spans="1:9" ht="26.25" customHeight="1">
      <c r="A3" s="117" t="s">
        <v>172</v>
      </c>
      <c r="B3" s="117" t="s">
        <v>173</v>
      </c>
      <c r="C3" s="118" t="s">
        <v>126</v>
      </c>
      <c r="D3" s="119" t="s">
        <v>127</v>
      </c>
      <c r="E3" s="83" t="s">
        <v>2</v>
      </c>
      <c r="F3" s="120" t="s">
        <v>128</v>
      </c>
      <c r="G3" s="121" t="s">
        <v>271</v>
      </c>
      <c r="H3" s="122"/>
      <c r="I3" s="113"/>
    </row>
    <row r="4" spans="1:11" s="31" customFormat="1" ht="12.75">
      <c r="A4" s="46">
        <v>5021</v>
      </c>
      <c r="B4" s="24" t="s">
        <v>174</v>
      </c>
      <c r="C4" s="30">
        <v>1895</v>
      </c>
      <c r="D4" s="30">
        <v>1895</v>
      </c>
      <c r="E4" s="28">
        <v>5</v>
      </c>
      <c r="F4" s="65">
        <f aca="true" t="shared" si="0" ref="F4:F50">E4/D4*100</f>
        <v>0.2638522427440633</v>
      </c>
      <c r="G4" s="145"/>
      <c r="H4" s="145"/>
      <c r="I4" s="146"/>
      <c r="K4" s="147"/>
    </row>
    <row r="5" spans="1:11" s="31" customFormat="1" ht="12.75">
      <c r="A5" s="46">
        <v>5023</v>
      </c>
      <c r="B5" s="24" t="s">
        <v>175</v>
      </c>
      <c r="C5" s="30">
        <v>8420</v>
      </c>
      <c r="D5" s="30">
        <v>8420</v>
      </c>
      <c r="E5" s="28">
        <v>750</v>
      </c>
      <c r="F5" s="65">
        <f t="shared" si="0"/>
        <v>8.907363420427554</v>
      </c>
      <c r="G5" s="145"/>
      <c r="H5" s="145"/>
      <c r="I5" s="146"/>
      <c r="K5" s="147"/>
    </row>
    <row r="6" spans="1:11" s="31" customFormat="1" ht="12.75">
      <c r="A6" s="46">
        <v>5029</v>
      </c>
      <c r="B6" s="24" t="s">
        <v>176</v>
      </c>
      <c r="C6" s="30">
        <v>500</v>
      </c>
      <c r="D6" s="30">
        <v>500</v>
      </c>
      <c r="E6" s="28">
        <v>8</v>
      </c>
      <c r="F6" s="65">
        <f t="shared" si="0"/>
        <v>1.6</v>
      </c>
      <c r="G6" s="145"/>
      <c r="H6" s="145"/>
      <c r="I6" s="146"/>
      <c r="K6" s="147"/>
    </row>
    <row r="7" spans="1:11" s="31" customFormat="1" ht="12.75">
      <c r="A7" s="46">
        <v>5031</v>
      </c>
      <c r="B7" s="24" t="s">
        <v>177</v>
      </c>
      <c r="C7" s="30">
        <v>1645</v>
      </c>
      <c r="D7" s="30">
        <v>1645</v>
      </c>
      <c r="E7" s="28">
        <v>130</v>
      </c>
      <c r="F7" s="65">
        <f t="shared" si="0"/>
        <v>7.90273556231003</v>
      </c>
      <c r="G7" s="145"/>
      <c r="H7" s="145"/>
      <c r="I7" s="146"/>
      <c r="K7" s="147"/>
    </row>
    <row r="8" spans="1:11" s="31" customFormat="1" ht="12.75">
      <c r="A8" s="46">
        <v>5032</v>
      </c>
      <c r="B8" s="24" t="s">
        <v>178</v>
      </c>
      <c r="C8" s="30">
        <v>570</v>
      </c>
      <c r="D8" s="30">
        <v>570</v>
      </c>
      <c r="E8" s="28">
        <v>58</v>
      </c>
      <c r="F8" s="65">
        <f t="shared" si="0"/>
        <v>10.175438596491228</v>
      </c>
      <c r="G8" s="145"/>
      <c r="H8" s="145"/>
      <c r="I8" s="146"/>
      <c r="K8" s="147"/>
    </row>
    <row r="9" spans="1:11" s="31" customFormat="1" ht="12.75">
      <c r="A9" s="46">
        <v>5038</v>
      </c>
      <c r="B9" s="24" t="s">
        <v>307</v>
      </c>
      <c r="C9" s="30">
        <v>30</v>
      </c>
      <c r="D9" s="30">
        <v>30</v>
      </c>
      <c r="E9" s="28">
        <v>0</v>
      </c>
      <c r="F9" s="65">
        <f t="shared" si="0"/>
        <v>0</v>
      </c>
      <c r="G9" s="145"/>
      <c r="H9" s="145"/>
      <c r="I9" s="146"/>
      <c r="K9" s="147"/>
    </row>
    <row r="10" spans="1:11" s="31" customFormat="1" ht="12.75">
      <c r="A10" s="46">
        <v>5039</v>
      </c>
      <c r="B10" s="24" t="s">
        <v>341</v>
      </c>
      <c r="C10" s="30">
        <v>100</v>
      </c>
      <c r="D10" s="30">
        <v>100</v>
      </c>
      <c r="E10" s="28">
        <v>0</v>
      </c>
      <c r="F10" s="65">
        <f t="shared" si="0"/>
        <v>0</v>
      </c>
      <c r="G10" s="145"/>
      <c r="H10" s="145"/>
      <c r="I10" s="146"/>
      <c r="K10" s="147"/>
    </row>
    <row r="11" spans="1:11" s="31" customFormat="1" ht="12.75">
      <c r="A11" s="123" t="s">
        <v>179</v>
      </c>
      <c r="B11" s="124" t="s">
        <v>180</v>
      </c>
      <c r="C11" s="125">
        <f>SUM(C4:C10)</f>
        <v>13160</v>
      </c>
      <c r="D11" s="125">
        <f>SUM(D4:D10)</f>
        <v>13160</v>
      </c>
      <c r="E11" s="125">
        <f>SUM(E4:E10)</f>
        <v>951</v>
      </c>
      <c r="F11" s="126">
        <f t="shared" si="0"/>
        <v>7.226443768996961</v>
      </c>
      <c r="G11" s="145"/>
      <c r="H11" s="145"/>
      <c r="I11" s="146"/>
      <c r="K11" s="147"/>
    </row>
    <row r="12" spans="1:11" s="31" customFormat="1" ht="12.75">
      <c r="A12" s="46">
        <v>5136</v>
      </c>
      <c r="B12" s="24" t="s">
        <v>181</v>
      </c>
      <c r="C12" s="30">
        <v>50</v>
      </c>
      <c r="D12" s="30">
        <v>50</v>
      </c>
      <c r="E12" s="28">
        <v>34</v>
      </c>
      <c r="F12" s="65">
        <f t="shared" si="0"/>
        <v>68</v>
      </c>
      <c r="G12" s="145"/>
      <c r="H12" s="148"/>
      <c r="I12" s="147"/>
      <c r="K12" s="147"/>
    </row>
    <row r="13" spans="1:11" s="31" customFormat="1" ht="12.75">
      <c r="A13" s="35">
        <v>5137</v>
      </c>
      <c r="B13" s="36" t="s">
        <v>182</v>
      </c>
      <c r="C13" s="30">
        <v>1350</v>
      </c>
      <c r="D13" s="30">
        <v>1350</v>
      </c>
      <c r="E13" s="30">
        <v>0</v>
      </c>
      <c r="F13" s="65">
        <f t="shared" si="0"/>
        <v>0</v>
      </c>
      <c r="G13" s="145"/>
      <c r="H13" s="148"/>
      <c r="I13" s="147"/>
      <c r="K13" s="147"/>
    </row>
    <row r="14" spans="1:11" s="31" customFormat="1" ht="12.75">
      <c r="A14" s="46">
        <v>5139</v>
      </c>
      <c r="B14" s="24" t="s">
        <v>183</v>
      </c>
      <c r="C14" s="30">
        <v>1150</v>
      </c>
      <c r="D14" s="30">
        <v>1150</v>
      </c>
      <c r="E14" s="28">
        <v>45</v>
      </c>
      <c r="F14" s="65">
        <f t="shared" si="0"/>
        <v>3.91304347826087</v>
      </c>
      <c r="G14" s="145"/>
      <c r="H14" s="148"/>
      <c r="I14" s="147"/>
      <c r="K14" s="147"/>
    </row>
    <row r="15" spans="1:11" s="31" customFormat="1" ht="12.75">
      <c r="A15" s="46">
        <v>5142</v>
      </c>
      <c r="B15" s="24" t="s">
        <v>184</v>
      </c>
      <c r="C15" s="30">
        <v>5</v>
      </c>
      <c r="D15" s="30">
        <v>5</v>
      </c>
      <c r="E15" s="28">
        <v>0</v>
      </c>
      <c r="F15" s="65">
        <f t="shared" si="0"/>
        <v>0</v>
      </c>
      <c r="G15" s="145"/>
      <c r="H15" s="148"/>
      <c r="I15" s="147"/>
      <c r="K15" s="147"/>
    </row>
    <row r="16" spans="1:11" s="31" customFormat="1" ht="12.75">
      <c r="A16" s="46">
        <v>5153</v>
      </c>
      <c r="B16" s="24" t="s">
        <v>185</v>
      </c>
      <c r="C16" s="30">
        <v>5</v>
      </c>
      <c r="D16" s="30">
        <v>5</v>
      </c>
      <c r="E16" s="28">
        <v>0</v>
      </c>
      <c r="F16" s="65">
        <f t="shared" si="0"/>
        <v>0</v>
      </c>
      <c r="G16" s="145"/>
      <c r="H16" s="148"/>
      <c r="I16" s="147"/>
      <c r="K16" s="147"/>
    </row>
    <row r="17" spans="1:11" s="31" customFormat="1" ht="12.75">
      <c r="A17" s="46">
        <v>5156</v>
      </c>
      <c r="B17" s="24" t="s">
        <v>186</v>
      </c>
      <c r="C17" s="30">
        <v>700</v>
      </c>
      <c r="D17" s="30">
        <v>700</v>
      </c>
      <c r="E17" s="28">
        <v>19</v>
      </c>
      <c r="F17" s="65">
        <f t="shared" si="0"/>
        <v>2.7142857142857144</v>
      </c>
      <c r="G17" s="145"/>
      <c r="H17" s="148"/>
      <c r="I17" s="147"/>
      <c r="K17" s="147"/>
    </row>
    <row r="18" spans="1:11" s="31" customFormat="1" ht="12.75">
      <c r="A18" s="46">
        <v>5161</v>
      </c>
      <c r="B18" s="24" t="s">
        <v>187</v>
      </c>
      <c r="C18" s="30">
        <v>300</v>
      </c>
      <c r="D18" s="30">
        <v>300</v>
      </c>
      <c r="E18" s="28">
        <v>10</v>
      </c>
      <c r="F18" s="65">
        <f t="shared" si="0"/>
        <v>3.3333333333333335</v>
      </c>
      <c r="G18" s="145"/>
      <c r="H18" s="145"/>
      <c r="I18" s="147"/>
      <c r="K18" s="147"/>
    </row>
    <row r="19" spans="1:11" s="31" customFormat="1" ht="12.75">
      <c r="A19" s="46">
        <v>5162</v>
      </c>
      <c r="B19" s="24" t="s">
        <v>188</v>
      </c>
      <c r="C19" s="30">
        <v>550</v>
      </c>
      <c r="D19" s="30">
        <v>550</v>
      </c>
      <c r="E19" s="28">
        <v>49</v>
      </c>
      <c r="F19" s="65">
        <f t="shared" si="0"/>
        <v>8.90909090909091</v>
      </c>
      <c r="G19" s="145"/>
      <c r="H19" s="148"/>
      <c r="I19" s="147"/>
      <c r="K19" s="147"/>
    </row>
    <row r="20" spans="1:11" s="31" customFormat="1" ht="12.75">
      <c r="A20" s="46">
        <v>5163</v>
      </c>
      <c r="B20" s="24" t="s">
        <v>189</v>
      </c>
      <c r="C20" s="30">
        <v>50</v>
      </c>
      <c r="D20" s="30">
        <v>50</v>
      </c>
      <c r="E20" s="28">
        <v>0</v>
      </c>
      <c r="F20" s="65">
        <f t="shared" si="0"/>
        <v>0</v>
      </c>
      <c r="G20" s="145"/>
      <c r="H20" s="148"/>
      <c r="I20" s="147"/>
      <c r="K20" s="147"/>
    </row>
    <row r="21" spans="1:11" s="31" customFormat="1" ht="12.75">
      <c r="A21" s="46">
        <v>5164</v>
      </c>
      <c r="B21" s="24" t="s">
        <v>190</v>
      </c>
      <c r="C21" s="30">
        <v>100</v>
      </c>
      <c r="D21" s="30">
        <v>100</v>
      </c>
      <c r="E21" s="28">
        <v>0</v>
      </c>
      <c r="F21" s="65">
        <f t="shared" si="0"/>
        <v>0</v>
      </c>
      <c r="G21" s="145"/>
      <c r="H21" s="148"/>
      <c r="I21" s="147"/>
      <c r="K21" s="147"/>
    </row>
    <row r="22" spans="1:11" s="31" customFormat="1" ht="12.75">
      <c r="A22" s="46">
        <v>5166</v>
      </c>
      <c r="B22" s="24" t="s">
        <v>191</v>
      </c>
      <c r="C22" s="30">
        <v>1000</v>
      </c>
      <c r="D22" s="30">
        <v>1000</v>
      </c>
      <c r="E22" s="28">
        <v>0</v>
      </c>
      <c r="F22" s="65">
        <f t="shared" si="0"/>
        <v>0</v>
      </c>
      <c r="G22" s="145"/>
      <c r="H22" s="148"/>
      <c r="I22" s="147"/>
      <c r="K22" s="147"/>
    </row>
    <row r="23" spans="1:11" s="31" customFormat="1" ht="12.75">
      <c r="A23" s="46">
        <v>5167</v>
      </c>
      <c r="B23" s="24" t="s">
        <v>192</v>
      </c>
      <c r="C23" s="30">
        <v>100</v>
      </c>
      <c r="D23" s="30">
        <v>100</v>
      </c>
      <c r="E23" s="28">
        <v>6</v>
      </c>
      <c r="F23" s="65">
        <f t="shared" si="0"/>
        <v>6</v>
      </c>
      <c r="G23" s="145"/>
      <c r="H23" s="148"/>
      <c r="I23" s="147"/>
      <c r="K23" s="147"/>
    </row>
    <row r="24" spans="1:11" s="31" customFormat="1" ht="12.75">
      <c r="A24" s="46">
        <v>5169</v>
      </c>
      <c r="B24" s="24" t="s">
        <v>193</v>
      </c>
      <c r="C24" s="30">
        <v>7700</v>
      </c>
      <c r="D24" s="30">
        <v>7700</v>
      </c>
      <c r="E24" s="28">
        <v>349</v>
      </c>
      <c r="F24" s="65">
        <f t="shared" si="0"/>
        <v>4.532467532467532</v>
      </c>
      <c r="G24" s="145"/>
      <c r="H24" s="148"/>
      <c r="I24" s="147"/>
      <c r="K24" s="147"/>
    </row>
    <row r="25" spans="1:11" s="31" customFormat="1" ht="12.75">
      <c r="A25" s="46">
        <v>5171</v>
      </c>
      <c r="B25" s="24" t="s">
        <v>194</v>
      </c>
      <c r="C25" s="30">
        <v>250</v>
      </c>
      <c r="D25" s="30">
        <v>250</v>
      </c>
      <c r="E25" s="28">
        <v>45</v>
      </c>
      <c r="F25" s="65">
        <f t="shared" si="0"/>
        <v>18</v>
      </c>
      <c r="G25" s="145"/>
      <c r="H25" s="148"/>
      <c r="I25" s="147"/>
      <c r="K25" s="147"/>
    </row>
    <row r="26" spans="1:11" s="31" customFormat="1" ht="12.75">
      <c r="A26" s="46">
        <v>5172</v>
      </c>
      <c r="B26" s="24" t="s">
        <v>195</v>
      </c>
      <c r="C26" s="30">
        <v>50</v>
      </c>
      <c r="D26" s="30">
        <v>50</v>
      </c>
      <c r="E26" s="28">
        <v>0</v>
      </c>
      <c r="F26" s="65">
        <f t="shared" si="0"/>
        <v>0</v>
      </c>
      <c r="G26" s="145"/>
      <c r="H26" s="148"/>
      <c r="I26" s="147"/>
      <c r="K26" s="147"/>
    </row>
    <row r="27" spans="1:11" s="31" customFormat="1" ht="12.75">
      <c r="A27" s="46">
        <v>5173</v>
      </c>
      <c r="B27" s="24" t="s">
        <v>308</v>
      </c>
      <c r="C27" s="30">
        <v>1000</v>
      </c>
      <c r="D27" s="30">
        <v>1000</v>
      </c>
      <c r="E27" s="28">
        <v>78</v>
      </c>
      <c r="F27" s="65">
        <f t="shared" si="0"/>
        <v>7.8</v>
      </c>
      <c r="G27" s="145"/>
      <c r="H27" s="148"/>
      <c r="I27" s="147"/>
      <c r="K27" s="147"/>
    </row>
    <row r="28" spans="1:11" s="31" customFormat="1" ht="13.5" customHeight="1">
      <c r="A28" s="46">
        <v>5175</v>
      </c>
      <c r="B28" s="24" t="s">
        <v>196</v>
      </c>
      <c r="C28" s="30">
        <v>1100</v>
      </c>
      <c r="D28" s="30">
        <v>1100</v>
      </c>
      <c r="E28" s="28">
        <v>132</v>
      </c>
      <c r="F28" s="65">
        <f t="shared" si="0"/>
        <v>12</v>
      </c>
      <c r="G28" s="145"/>
      <c r="H28" s="148"/>
      <c r="I28" s="147"/>
      <c r="K28" s="147"/>
    </row>
    <row r="29" spans="1:11" s="31" customFormat="1" ht="13.5" customHeight="1">
      <c r="A29" s="46">
        <v>5176</v>
      </c>
      <c r="B29" s="24" t="s">
        <v>197</v>
      </c>
      <c r="C29" s="30">
        <v>20</v>
      </c>
      <c r="D29" s="30">
        <v>20</v>
      </c>
      <c r="E29" s="28">
        <v>8</v>
      </c>
      <c r="F29" s="65">
        <f t="shared" si="0"/>
        <v>40</v>
      </c>
      <c r="G29" s="145"/>
      <c r="H29" s="148"/>
      <c r="I29" s="147"/>
      <c r="K29" s="147"/>
    </row>
    <row r="30" spans="1:11" s="31" customFormat="1" ht="12.75">
      <c r="A30" s="46">
        <v>5178</v>
      </c>
      <c r="B30" s="24" t="s">
        <v>198</v>
      </c>
      <c r="C30" s="30">
        <v>400</v>
      </c>
      <c r="D30" s="30">
        <v>400</v>
      </c>
      <c r="E30" s="28">
        <v>3</v>
      </c>
      <c r="F30" s="65">
        <f t="shared" si="0"/>
        <v>0.75</v>
      </c>
      <c r="G30" s="145"/>
      <c r="H30" s="148"/>
      <c r="I30" s="147"/>
      <c r="K30" s="147"/>
    </row>
    <row r="31" spans="1:11" s="31" customFormat="1" ht="12.75">
      <c r="A31" s="46">
        <v>5179</v>
      </c>
      <c r="B31" s="24" t="s">
        <v>199</v>
      </c>
      <c r="C31" s="30">
        <v>10</v>
      </c>
      <c r="D31" s="30">
        <v>10</v>
      </c>
      <c r="E31" s="28">
        <v>9</v>
      </c>
      <c r="F31" s="65">
        <f t="shared" si="0"/>
        <v>90</v>
      </c>
      <c r="G31" s="145"/>
      <c r="H31" s="148"/>
      <c r="I31" s="147"/>
      <c r="K31" s="147"/>
    </row>
    <row r="32" spans="1:11" s="31" customFormat="1" ht="12.75">
      <c r="A32" s="46">
        <v>5181</v>
      </c>
      <c r="B32" s="24" t="s">
        <v>588</v>
      </c>
      <c r="C32" s="30">
        <v>0</v>
      </c>
      <c r="D32" s="30">
        <v>0</v>
      </c>
      <c r="E32" s="28">
        <v>2</v>
      </c>
      <c r="F32" s="65" t="s">
        <v>316</v>
      </c>
      <c r="G32" s="145"/>
      <c r="H32" s="148"/>
      <c r="I32" s="147"/>
      <c r="K32" s="147"/>
    </row>
    <row r="33" spans="1:11" s="31" customFormat="1" ht="12.75">
      <c r="A33" s="46">
        <v>5194</v>
      </c>
      <c r="B33" s="24" t="s">
        <v>200</v>
      </c>
      <c r="C33" s="30">
        <v>550</v>
      </c>
      <c r="D33" s="30">
        <v>550</v>
      </c>
      <c r="E33" s="28">
        <v>5</v>
      </c>
      <c r="F33" s="65">
        <f t="shared" si="0"/>
        <v>0.9090909090909091</v>
      </c>
      <c r="G33" s="145"/>
      <c r="H33" s="148"/>
      <c r="I33" s="147"/>
      <c r="K33" s="147"/>
    </row>
    <row r="34" spans="1:11" s="31" customFormat="1" ht="12.75">
      <c r="A34" s="123" t="s">
        <v>201</v>
      </c>
      <c r="B34" s="124" t="s">
        <v>202</v>
      </c>
      <c r="C34" s="125">
        <f>SUM(C12:C33)</f>
        <v>16440</v>
      </c>
      <c r="D34" s="125">
        <f>SUM(D12:D33)</f>
        <v>16440</v>
      </c>
      <c r="E34" s="125">
        <f>SUM(E12:E33)</f>
        <v>794</v>
      </c>
      <c r="F34" s="126">
        <f t="shared" si="0"/>
        <v>4.8296836982968365</v>
      </c>
      <c r="G34" s="145"/>
      <c r="H34" s="148"/>
      <c r="I34" s="147"/>
      <c r="K34" s="147"/>
    </row>
    <row r="35" spans="1:11" s="31" customFormat="1" ht="12.75">
      <c r="A35" s="46">
        <v>5229</v>
      </c>
      <c r="B35" s="24" t="s">
        <v>203</v>
      </c>
      <c r="C35" s="30">
        <v>2300</v>
      </c>
      <c r="D35" s="30">
        <v>2300</v>
      </c>
      <c r="E35" s="28">
        <v>0</v>
      </c>
      <c r="F35" s="65">
        <f t="shared" si="0"/>
        <v>0</v>
      </c>
      <c r="G35" s="145"/>
      <c r="H35" s="148"/>
      <c r="I35" s="147"/>
      <c r="K35" s="147"/>
    </row>
    <row r="36" spans="1:9" s="31" customFormat="1" ht="12.75">
      <c r="A36" s="123" t="s">
        <v>204</v>
      </c>
      <c r="B36" s="124" t="s">
        <v>205</v>
      </c>
      <c r="C36" s="125">
        <f>C35</f>
        <v>2300</v>
      </c>
      <c r="D36" s="125">
        <f>D35</f>
        <v>2300</v>
      </c>
      <c r="E36" s="125">
        <f>E35</f>
        <v>0</v>
      </c>
      <c r="F36" s="126">
        <f t="shared" si="0"/>
        <v>0</v>
      </c>
      <c r="G36" s="145"/>
      <c r="H36" s="148"/>
      <c r="I36" s="147"/>
    </row>
    <row r="37" spans="1:9" s="31" customFormat="1" ht="12.75">
      <c r="A37" s="46">
        <v>5361</v>
      </c>
      <c r="B37" s="24" t="s">
        <v>206</v>
      </c>
      <c r="C37" s="30">
        <v>10</v>
      </c>
      <c r="D37" s="30">
        <v>10</v>
      </c>
      <c r="E37" s="28">
        <v>0</v>
      </c>
      <c r="F37" s="65">
        <f t="shared" si="0"/>
        <v>0</v>
      </c>
      <c r="G37" s="145"/>
      <c r="H37" s="148"/>
      <c r="I37" s="147"/>
    </row>
    <row r="38" spans="1:9" s="31" customFormat="1" ht="12.75">
      <c r="A38" s="46">
        <v>5362</v>
      </c>
      <c r="B38" s="24" t="s">
        <v>207</v>
      </c>
      <c r="C38" s="30">
        <v>20</v>
      </c>
      <c r="D38" s="30">
        <v>20</v>
      </c>
      <c r="E38" s="30">
        <v>1</v>
      </c>
      <c r="F38" s="65">
        <f t="shared" si="0"/>
        <v>5</v>
      </c>
      <c r="G38" s="145"/>
      <c r="H38" s="148"/>
      <c r="I38" s="147"/>
    </row>
    <row r="39" spans="1:9" s="31" customFormat="1" ht="12.75">
      <c r="A39" s="46">
        <v>5492</v>
      </c>
      <c r="B39" s="24" t="s">
        <v>342</v>
      </c>
      <c r="C39" s="30">
        <v>20</v>
      </c>
      <c r="D39" s="30">
        <v>20</v>
      </c>
      <c r="E39" s="30">
        <v>10</v>
      </c>
      <c r="F39" s="65">
        <f t="shared" si="0"/>
        <v>50</v>
      </c>
      <c r="G39" s="145"/>
      <c r="H39" s="148"/>
      <c r="I39" s="147"/>
    </row>
    <row r="40" spans="1:9" s="31" customFormat="1" ht="12.75">
      <c r="A40" s="123" t="s">
        <v>208</v>
      </c>
      <c r="B40" s="124" t="s">
        <v>209</v>
      </c>
      <c r="C40" s="125">
        <f>SUM(C37:C39)</f>
        <v>50</v>
      </c>
      <c r="D40" s="125">
        <f>SUM(D37:D39)</f>
        <v>50</v>
      </c>
      <c r="E40" s="125">
        <f>SUM(E37:E39)</f>
        <v>11</v>
      </c>
      <c r="F40" s="126">
        <f t="shared" si="0"/>
        <v>22</v>
      </c>
      <c r="G40" s="145"/>
      <c r="H40" s="148"/>
      <c r="I40" s="147"/>
    </row>
    <row r="41" spans="1:9" s="31" customFormat="1" ht="12.75">
      <c r="A41" s="35">
        <v>5901</v>
      </c>
      <c r="B41" s="36" t="s">
        <v>210</v>
      </c>
      <c r="C41" s="353">
        <v>800</v>
      </c>
      <c r="D41" s="353">
        <v>800</v>
      </c>
      <c r="E41" s="353">
        <v>0</v>
      </c>
      <c r="F41" s="65">
        <f t="shared" si="0"/>
        <v>0</v>
      </c>
      <c r="G41" s="145"/>
      <c r="H41" s="148"/>
      <c r="I41" s="147"/>
    </row>
    <row r="42" spans="1:9" s="31" customFormat="1" ht="12.75">
      <c r="A42" s="123" t="s">
        <v>211</v>
      </c>
      <c r="B42" s="124" t="s">
        <v>212</v>
      </c>
      <c r="C42" s="66">
        <f>SUM(C41:C41)</f>
        <v>800</v>
      </c>
      <c r="D42" s="66">
        <f>SUM(D41:D41)</f>
        <v>800</v>
      </c>
      <c r="E42" s="66">
        <f>E41</f>
        <v>0</v>
      </c>
      <c r="F42" s="126">
        <f t="shared" si="0"/>
        <v>0</v>
      </c>
      <c r="G42" s="145"/>
      <c r="H42" s="148"/>
      <c r="I42" s="147"/>
    </row>
    <row r="43" spans="1:9" s="31" customFormat="1" ht="12.75">
      <c r="A43" s="123"/>
      <c r="B43" s="124"/>
      <c r="C43" s="125"/>
      <c r="D43" s="125"/>
      <c r="E43" s="28"/>
      <c r="F43" s="65"/>
      <c r="G43" s="145"/>
      <c r="H43" s="148"/>
      <c r="I43" s="147"/>
    </row>
    <row r="44" spans="1:9" s="31" customFormat="1" ht="12.75">
      <c r="A44" s="479" t="s">
        <v>213</v>
      </c>
      <c r="B44" s="481"/>
      <c r="C44" s="125">
        <f>C34+C36+C40+C42+C11</f>
        <v>32750</v>
      </c>
      <c r="D44" s="125">
        <f>D34+D36+D40+D42+D11</f>
        <v>32750</v>
      </c>
      <c r="E44" s="125">
        <f>E34+E36+E40+E11+E42</f>
        <v>1756</v>
      </c>
      <c r="F44" s="126">
        <f t="shared" si="0"/>
        <v>5.361832061068703</v>
      </c>
      <c r="G44" s="145"/>
      <c r="H44" s="148"/>
      <c r="I44" s="147"/>
    </row>
    <row r="45" spans="1:9" s="31" customFormat="1" ht="12.75">
      <c r="A45" s="46"/>
      <c r="B45" s="24"/>
      <c r="C45" s="30"/>
      <c r="D45" s="24"/>
      <c r="E45" s="28"/>
      <c r="F45" s="65"/>
      <c r="G45" s="145"/>
      <c r="H45" s="148"/>
      <c r="I45" s="147"/>
    </row>
    <row r="46" spans="1:9" s="31" customFormat="1" ht="12.75">
      <c r="A46" s="46">
        <v>6123</v>
      </c>
      <c r="B46" s="24"/>
      <c r="C46" s="30">
        <v>2000</v>
      </c>
      <c r="D46" s="24">
        <v>2000</v>
      </c>
      <c r="E46" s="28">
        <v>0</v>
      </c>
      <c r="F46" s="65">
        <f t="shared" si="0"/>
        <v>0</v>
      </c>
      <c r="G46" s="145"/>
      <c r="H46" s="148"/>
      <c r="I46" s="147"/>
    </row>
    <row r="47" spans="1:9" s="31" customFormat="1" ht="12.75">
      <c r="A47" s="46">
        <v>6127</v>
      </c>
      <c r="B47" s="24" t="s">
        <v>215</v>
      </c>
      <c r="C47" s="30">
        <v>250</v>
      </c>
      <c r="D47" s="30">
        <v>250</v>
      </c>
      <c r="E47" s="24">
        <v>0</v>
      </c>
      <c r="F47" s="65">
        <f t="shared" si="0"/>
        <v>0</v>
      </c>
      <c r="G47" s="145"/>
      <c r="H47" s="148"/>
      <c r="I47" s="147"/>
    </row>
    <row r="48" spans="1:9" s="31" customFormat="1" ht="12.75">
      <c r="A48" s="123" t="s">
        <v>216</v>
      </c>
      <c r="B48" s="124" t="s">
        <v>217</v>
      </c>
      <c r="C48" s="125">
        <f>SUM(C46:C47)</f>
        <v>2250</v>
      </c>
      <c r="D48" s="125">
        <f>SUM(D46:D47)</f>
        <v>2250</v>
      </c>
      <c r="E48" s="125">
        <f>SUM(E47:E47)</f>
        <v>0</v>
      </c>
      <c r="F48" s="126">
        <f t="shared" si="0"/>
        <v>0</v>
      </c>
      <c r="G48" s="145"/>
      <c r="H48" s="148"/>
      <c r="I48" s="147"/>
    </row>
    <row r="49" spans="1:9" s="31" customFormat="1" ht="12.75">
      <c r="A49" s="123"/>
      <c r="B49" s="124"/>
      <c r="C49" s="125"/>
      <c r="D49" s="125"/>
      <c r="E49" s="125"/>
      <c r="F49" s="126"/>
      <c r="G49" s="145"/>
      <c r="H49" s="148"/>
      <c r="I49" s="147"/>
    </row>
    <row r="50" spans="1:8" ht="12.75">
      <c r="A50" s="526" t="s">
        <v>218</v>
      </c>
      <c r="B50" s="527"/>
      <c r="C50" s="10">
        <f>C44+C48</f>
        <v>35000</v>
      </c>
      <c r="D50" s="10">
        <f>D44+D48</f>
        <v>35000</v>
      </c>
      <c r="E50" s="10">
        <f>E44+E48</f>
        <v>1756</v>
      </c>
      <c r="F50" s="29">
        <f t="shared" si="0"/>
        <v>5.017142857142857</v>
      </c>
      <c r="G50" s="122"/>
      <c r="H50" s="127"/>
    </row>
    <row r="51" spans="1:8" ht="12.75">
      <c r="A51" s="21"/>
      <c r="B51" s="21"/>
      <c r="C51" s="19"/>
      <c r="D51" s="19"/>
      <c r="E51" s="19"/>
      <c r="F51" s="129"/>
      <c r="G51" s="122"/>
      <c r="H51" s="127"/>
    </row>
    <row r="52" spans="1:8" ht="12.75">
      <c r="A52" s="21"/>
      <c r="B52" s="21"/>
      <c r="C52" s="19"/>
      <c r="D52" s="19"/>
      <c r="E52" s="19"/>
      <c r="F52" s="129"/>
      <c r="G52" s="122"/>
      <c r="H52" s="127"/>
    </row>
    <row r="54" spans="1:6" ht="25.5" customHeight="1">
      <c r="A54" s="482" t="s">
        <v>219</v>
      </c>
      <c r="B54" s="484"/>
      <c r="C54" s="54" t="s">
        <v>126</v>
      </c>
      <c r="D54" s="6" t="s">
        <v>127</v>
      </c>
      <c r="E54" s="5" t="s">
        <v>2</v>
      </c>
      <c r="F54" s="53" t="s">
        <v>128</v>
      </c>
    </row>
    <row r="55" spans="1:6" ht="12.75">
      <c r="A55" s="528" t="s">
        <v>220</v>
      </c>
      <c r="B55" s="528"/>
      <c r="C55" s="28">
        <f>C11</f>
        <v>13160</v>
      </c>
      <c r="D55" s="28">
        <f>D11</f>
        <v>13160</v>
      </c>
      <c r="E55" s="28">
        <f>E11</f>
        <v>951</v>
      </c>
      <c r="F55" s="38">
        <f>E55/D55*100</f>
        <v>7.226443768996961</v>
      </c>
    </row>
    <row r="56" spans="1:6" ht="12.75">
      <c r="A56" s="505" t="s">
        <v>221</v>
      </c>
      <c r="B56" s="507"/>
      <c r="C56" s="28">
        <f>C34+C36+C40+C42-C57</f>
        <v>9890</v>
      </c>
      <c r="D56" s="28">
        <f>D34+D36+D40+D42-D57</f>
        <v>9890</v>
      </c>
      <c r="E56" s="28">
        <f>E34+E36+E40+E42-E57</f>
        <v>391</v>
      </c>
      <c r="F56" s="38">
        <f>E56/D56*100</f>
        <v>3.953488372093023</v>
      </c>
    </row>
    <row r="57" spans="1:6" ht="12.75">
      <c r="A57" s="505" t="s">
        <v>222</v>
      </c>
      <c r="B57" s="507"/>
      <c r="C57" s="28">
        <f>C18+C19+C20+C22+C23+C24</f>
        <v>9700</v>
      </c>
      <c r="D57" s="28">
        <f>D18+D19+D20+D22+D23+D24</f>
        <v>9700</v>
      </c>
      <c r="E57" s="28">
        <f>E18+E19+E20+E22+E23+E24</f>
        <v>414</v>
      </c>
      <c r="F57" s="38">
        <f>E57/D57*100</f>
        <v>4.268041237113402</v>
      </c>
    </row>
    <row r="58" spans="1:6" ht="12.75">
      <c r="A58" s="505" t="s">
        <v>223</v>
      </c>
      <c r="B58" s="507"/>
      <c r="C58" s="28">
        <f>C48</f>
        <v>2250</v>
      </c>
      <c r="D58" s="28">
        <f>D48</f>
        <v>2250</v>
      </c>
      <c r="E58" s="28">
        <f>E47</f>
        <v>0</v>
      </c>
      <c r="F58" s="38">
        <f>E58/D58*100</f>
        <v>0</v>
      </c>
    </row>
    <row r="59" spans="1:6" ht="12.75">
      <c r="A59" s="479" t="s">
        <v>224</v>
      </c>
      <c r="B59" s="481"/>
      <c r="C59" s="125">
        <f>SUM(C55:C58)</f>
        <v>35000</v>
      </c>
      <c r="D59" s="125">
        <f>SUM(D55:D58)</f>
        <v>35000</v>
      </c>
      <c r="E59" s="125">
        <f>SUM(E55:E58)</f>
        <v>1756</v>
      </c>
      <c r="F59" s="126">
        <f>E59/D59*100</f>
        <v>5.017142857142857</v>
      </c>
    </row>
  </sheetData>
  <mergeCells count="9">
    <mergeCell ref="A59:B59"/>
    <mergeCell ref="A55:B55"/>
    <mergeCell ref="A56:B56"/>
    <mergeCell ref="A57:B57"/>
    <mergeCell ref="A58:B58"/>
    <mergeCell ref="A1:F1"/>
    <mergeCell ref="A44:B44"/>
    <mergeCell ref="A50:B50"/>
    <mergeCell ref="A54:B54"/>
  </mergeCells>
  <printOptions/>
  <pageMargins left="0.75" right="0.54" top="0.78" bottom="0.69" header="0.4921259845" footer="0.4921259845"/>
  <pageSetup firstPageNumber="18" useFirstPageNumber="1" horizontalDpi="600" verticalDpi="600" orientation="portrait" paperSize="9" scale="95" r:id="rId2"/>
  <headerFooter alignWithMargins="0"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workbookViewId="0" topLeftCell="A1">
      <selection activeCell="C15" sqref="C15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89" t="s">
        <v>393</v>
      </c>
      <c r="B1" s="289"/>
      <c r="C1" s="289"/>
      <c r="D1" s="289"/>
      <c r="E1" s="289"/>
      <c r="F1" s="289"/>
      <c r="G1" s="289"/>
      <c r="H1" s="25"/>
      <c r="Q1" s="80"/>
      <c r="R1" s="80"/>
    </row>
    <row r="2" spans="1:18" ht="18">
      <c r="A2" s="289"/>
      <c r="B2" s="289"/>
      <c r="C2" s="289"/>
      <c r="D2" s="289"/>
      <c r="E2" s="289"/>
      <c r="F2" s="289"/>
      <c r="G2" s="289"/>
      <c r="H2" s="25"/>
      <c r="Q2" s="80"/>
      <c r="R2" s="80"/>
    </row>
    <row r="3" spans="1:2" ht="15.75">
      <c r="A3" s="1"/>
      <c r="B3" s="1"/>
    </row>
    <row r="4" spans="1:5" ht="15.75">
      <c r="A4" s="1" t="s">
        <v>400</v>
      </c>
      <c r="B4" s="1"/>
      <c r="D4" s="177">
        <v>600937.27</v>
      </c>
      <c r="E4" s="2" t="s">
        <v>94</v>
      </c>
    </row>
    <row r="5" spans="1:2" ht="15.75">
      <c r="A5" s="1"/>
      <c r="B5" s="1"/>
    </row>
    <row r="6" spans="1:8" ht="15.75">
      <c r="A6" s="1" t="s">
        <v>95</v>
      </c>
      <c r="B6" s="1"/>
      <c r="H6" s="2"/>
    </row>
    <row r="7" spans="1:6" ht="25.5" customHeight="1">
      <c r="A7" s="83"/>
      <c r="B7" s="54" t="s">
        <v>126</v>
      </c>
      <c r="C7" s="6" t="s">
        <v>127</v>
      </c>
      <c r="D7" s="5" t="s">
        <v>2</v>
      </c>
      <c r="E7" s="53" t="s">
        <v>128</v>
      </c>
      <c r="F7" t="s">
        <v>274</v>
      </c>
    </row>
    <row r="8" spans="1:5" ht="12.75">
      <c r="A8" s="36" t="s">
        <v>349</v>
      </c>
      <c r="B8" s="30">
        <v>3327000</v>
      </c>
      <c r="C8" s="30">
        <v>3327000</v>
      </c>
      <c r="D8" s="30">
        <v>831750</v>
      </c>
      <c r="E8" s="38">
        <f>D8/C8*100</f>
        <v>25</v>
      </c>
    </row>
    <row r="9" spans="1:5" ht="12.75">
      <c r="A9" s="36" t="s">
        <v>350</v>
      </c>
      <c r="B9" s="30">
        <v>190000</v>
      </c>
      <c r="C9" s="30">
        <v>190000</v>
      </c>
      <c r="D9" s="30">
        <v>47500</v>
      </c>
      <c r="E9" s="38">
        <f>D9/C9*100</f>
        <v>25</v>
      </c>
    </row>
    <row r="10" spans="1:5" ht="12.75">
      <c r="A10" s="36" t="s">
        <v>345</v>
      </c>
      <c r="B10" s="30">
        <v>0</v>
      </c>
      <c r="C10" s="30">
        <v>0</v>
      </c>
      <c r="D10" s="30">
        <v>22785</v>
      </c>
      <c r="E10" s="38" t="s">
        <v>316</v>
      </c>
    </row>
    <row r="11" spans="1:5" ht="12.75">
      <c r="A11" s="3" t="s">
        <v>343</v>
      </c>
      <c r="B11" s="10">
        <f>B8+B9</f>
        <v>3517000</v>
      </c>
      <c r="C11" s="10">
        <f>C8+C9+C10</f>
        <v>3517000</v>
      </c>
      <c r="D11" s="10">
        <f>D8+D9+D10</f>
        <v>902035</v>
      </c>
      <c r="E11" s="29">
        <f>D11/C11*100</f>
        <v>25.647853284048907</v>
      </c>
    </row>
    <row r="12" spans="1:5" s="284" customFormat="1" ht="12.75">
      <c r="A12" s="279"/>
      <c r="B12" s="280"/>
      <c r="C12" s="280"/>
      <c r="D12" s="359"/>
      <c r="E12" s="281"/>
    </row>
    <row r="13" spans="1:5" ht="12.75">
      <c r="A13" s="279"/>
      <c r="B13" s="280"/>
      <c r="C13" s="280"/>
      <c r="D13" s="359"/>
      <c r="E13" s="281"/>
    </row>
    <row r="14" spans="1:5" ht="12.75">
      <c r="A14" s="279"/>
      <c r="B14" s="280"/>
      <c r="C14" s="280"/>
      <c r="D14" s="359"/>
      <c r="E14" s="281"/>
    </row>
    <row r="15" ht="17.25" customHeight="1">
      <c r="D15" s="31"/>
    </row>
    <row r="16" spans="1:4" ht="15.75">
      <c r="A16" s="1" t="s">
        <v>96</v>
      </c>
      <c r="B16" s="1"/>
      <c r="D16" s="31"/>
    </row>
    <row r="17" spans="1:18" ht="25.5">
      <c r="A17" s="3"/>
      <c r="B17" s="54" t="s">
        <v>126</v>
      </c>
      <c r="C17" s="6" t="s">
        <v>127</v>
      </c>
      <c r="D17" s="282" t="s">
        <v>2</v>
      </c>
      <c r="E17" s="53" t="s">
        <v>128</v>
      </c>
      <c r="F17" s="12" t="s">
        <v>273</v>
      </c>
      <c r="G17" s="13"/>
      <c r="H17" s="13"/>
      <c r="Q17" s="12"/>
      <c r="R17" s="13"/>
    </row>
    <row r="18" spans="1:18" ht="12.75">
      <c r="A18" s="36" t="s">
        <v>97</v>
      </c>
      <c r="B18" s="30">
        <v>1300000</v>
      </c>
      <c r="C18" s="30">
        <v>1300000</v>
      </c>
      <c r="D18" s="28">
        <v>93000</v>
      </c>
      <c r="E18" s="283">
        <f>D18/C18*100</f>
        <v>7.153846153846153</v>
      </c>
      <c r="F18" s="26" t="s">
        <v>272</v>
      </c>
      <c r="G18" s="60"/>
      <c r="H18" s="60"/>
      <c r="Q18" s="26"/>
      <c r="R18" s="60"/>
    </row>
    <row r="19" spans="1:18" ht="12.75">
      <c r="A19" s="36" t="s">
        <v>98</v>
      </c>
      <c r="B19" s="30">
        <v>2100000</v>
      </c>
      <c r="C19" s="30">
        <v>2100000</v>
      </c>
      <c r="D19" s="28">
        <v>164800</v>
      </c>
      <c r="E19" s="207">
        <f>D19/C19*100</f>
        <v>7.847619047619048</v>
      </c>
      <c r="F19" s="26">
        <v>5179</v>
      </c>
      <c r="G19" s="60"/>
      <c r="H19" s="60"/>
      <c r="Q19" s="26"/>
      <c r="R19" s="60"/>
    </row>
    <row r="20" spans="1:18" ht="12.75">
      <c r="A20" s="36" t="s">
        <v>200</v>
      </c>
      <c r="B20" s="30">
        <v>60000</v>
      </c>
      <c r="C20" s="30">
        <v>60000</v>
      </c>
      <c r="D20" s="28">
        <v>6000</v>
      </c>
      <c r="E20" s="207">
        <f>D20/C20*100</f>
        <v>10</v>
      </c>
      <c r="F20" s="26">
        <v>5194</v>
      </c>
      <c r="G20" s="60"/>
      <c r="H20" s="60"/>
      <c r="Q20" s="26"/>
      <c r="R20" s="60"/>
    </row>
    <row r="21" spans="1:18" ht="13.5" customHeight="1">
      <c r="A21" s="36" t="s">
        <v>402</v>
      </c>
      <c r="B21" s="30">
        <v>57000</v>
      </c>
      <c r="C21" s="30">
        <v>57000</v>
      </c>
      <c r="D21" s="28">
        <v>0</v>
      </c>
      <c r="E21" s="207" t="s">
        <v>316</v>
      </c>
      <c r="F21" s="26"/>
      <c r="G21" s="60"/>
      <c r="H21" s="60"/>
      <c r="Q21" s="26"/>
      <c r="R21" s="60"/>
    </row>
    <row r="22" spans="1:18" ht="12.75">
      <c r="A22" s="3" t="s">
        <v>344</v>
      </c>
      <c r="B22" s="10">
        <f>SUM(B18:B21)</f>
        <v>3517000</v>
      </c>
      <c r="C22" s="10">
        <f>SUM(C18:C21)</f>
        <v>3517000</v>
      </c>
      <c r="D22" s="10">
        <f>SUM(D18:D21)</f>
        <v>263800</v>
      </c>
      <c r="E22" s="11">
        <f>D22/C22*100</f>
        <v>7.500710833096388</v>
      </c>
      <c r="F22" s="19"/>
      <c r="G22" s="33"/>
      <c r="H22" s="33"/>
      <c r="Q22" s="19"/>
      <c r="R22" s="33"/>
    </row>
    <row r="25" spans="1:7" ht="15.75">
      <c r="A25" s="1" t="s">
        <v>401</v>
      </c>
      <c r="B25" s="1"/>
      <c r="D25" s="368">
        <v>1239172.27</v>
      </c>
      <c r="E25" s="367" t="s">
        <v>94</v>
      </c>
      <c r="G25" t="s">
        <v>164</v>
      </c>
    </row>
    <row r="27" ht="18.75">
      <c r="A27" s="178"/>
    </row>
    <row r="28" ht="18.75">
      <c r="A28" s="178"/>
    </row>
    <row r="29" ht="18.75">
      <c r="A29" s="180"/>
    </row>
    <row r="30" ht="18.75">
      <c r="A30" s="180"/>
    </row>
    <row r="31" ht="15.75">
      <c r="A31" s="182"/>
    </row>
    <row r="32" ht="18.75">
      <c r="A32" s="180"/>
    </row>
    <row r="33" ht="18.75">
      <c r="A33" s="180"/>
    </row>
    <row r="34" ht="18.75">
      <c r="A34" s="180"/>
    </row>
    <row r="35" ht="18.75">
      <c r="A35" s="184"/>
    </row>
    <row r="36" ht="18.75">
      <c r="A36" s="184"/>
    </row>
    <row r="37" ht="18.75">
      <c r="A37" s="184"/>
    </row>
    <row r="38" ht="18.75">
      <c r="A38" s="180"/>
    </row>
    <row r="39" ht="18.75">
      <c r="A39" s="180"/>
    </row>
    <row r="40" ht="15.75">
      <c r="A40" s="183"/>
    </row>
    <row r="41" ht="18.75">
      <c r="A41" s="181"/>
    </row>
    <row r="42" ht="18.75">
      <c r="A42" s="181"/>
    </row>
    <row r="43" ht="18.75">
      <c r="A43" s="181"/>
    </row>
    <row r="44" ht="18.75">
      <c r="A44" s="179"/>
    </row>
    <row r="45" ht="18.75">
      <c r="A45" s="181"/>
    </row>
    <row r="46" ht="18.75">
      <c r="A46" s="181"/>
    </row>
    <row r="47" ht="18.75">
      <c r="A47" s="181"/>
    </row>
    <row r="48" ht="15.75">
      <c r="A48" s="182"/>
    </row>
    <row r="49" ht="18.75">
      <c r="A49" s="181"/>
    </row>
    <row r="50" ht="15.75">
      <c r="A50" s="183"/>
    </row>
    <row r="51" ht="18.75">
      <c r="A51" s="179"/>
    </row>
    <row r="52" ht="15.75">
      <c r="A52" s="182"/>
    </row>
    <row r="53" ht="15.75">
      <c r="A53" s="183"/>
    </row>
    <row r="54" ht="15.75">
      <c r="A54" s="183"/>
    </row>
    <row r="55" ht="18.75">
      <c r="A55" s="181"/>
    </row>
    <row r="56" spans="1:2" ht="18.75">
      <c r="A56" s="181"/>
      <c r="B56" s="179"/>
    </row>
    <row r="57" ht="18.75">
      <c r="A57" s="181"/>
    </row>
  </sheetData>
  <printOptions/>
  <pageMargins left="0.5905511811023623" right="0.3937007874015748" top="0.5905511811023623" bottom="0.5905511811023623" header="0.5118110236220472" footer="0.5118110236220472"/>
  <pageSetup firstPageNumber="20" useFirstPageNumber="1" horizontalDpi="600" verticalDpi="600" orientation="portrait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8">
      <selection activeCell="I20" sqref="I20"/>
    </sheetView>
  </sheetViews>
  <sheetFormatPr defaultColWidth="9.125" defaultRowHeight="12.75"/>
  <cols>
    <col min="1" max="1" width="35.87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ht="6.75" customHeight="1" hidden="1"/>
    <row r="2" spans="1:5" ht="17.25" customHeight="1">
      <c r="A2" s="289" t="s">
        <v>392</v>
      </c>
      <c r="B2" s="289"/>
      <c r="C2" s="289"/>
      <c r="D2" s="289"/>
      <c r="E2" s="289"/>
    </row>
    <row r="3" spans="1:5" ht="17.25" customHeight="1">
      <c r="A3" s="289"/>
      <c r="B3" s="289"/>
      <c r="C3" s="289"/>
      <c r="D3" s="289"/>
      <c r="E3" s="289"/>
    </row>
    <row r="4" spans="1:2" ht="15.75">
      <c r="A4" s="1"/>
      <c r="B4" s="1"/>
    </row>
    <row r="5" spans="1:5" ht="15.75">
      <c r="A5" s="1" t="s">
        <v>400</v>
      </c>
      <c r="B5" s="1" t="s">
        <v>164</v>
      </c>
      <c r="D5" s="177">
        <v>56398305.48</v>
      </c>
      <c r="E5" s="2" t="s">
        <v>94</v>
      </c>
    </row>
    <row r="6" spans="1:2" ht="15.75">
      <c r="A6" s="1"/>
      <c r="B6" s="1"/>
    </row>
    <row r="7" spans="1:2" ht="15.75">
      <c r="A7" s="1" t="s">
        <v>95</v>
      </c>
      <c r="B7" s="1"/>
    </row>
    <row r="8" spans="1:5" ht="26.25" customHeight="1">
      <c r="A8" s="83"/>
      <c r="B8" s="54" t="s">
        <v>126</v>
      </c>
      <c r="C8" s="6" t="s">
        <v>127</v>
      </c>
      <c r="D8" s="5" t="s">
        <v>2</v>
      </c>
      <c r="E8" s="53" t="s">
        <v>128</v>
      </c>
    </row>
    <row r="9" spans="1:5" ht="12.75">
      <c r="A9" s="36" t="s">
        <v>387</v>
      </c>
      <c r="B9" s="30">
        <v>0</v>
      </c>
      <c r="C9" s="30">
        <v>0</v>
      </c>
      <c r="D9" s="30">
        <v>130626</v>
      </c>
      <c r="E9" s="38" t="s">
        <v>316</v>
      </c>
    </row>
    <row r="10" spans="1:5" ht="12.75">
      <c r="A10" s="36" t="s">
        <v>589</v>
      </c>
      <c r="B10" s="30">
        <v>0</v>
      </c>
      <c r="C10" s="30">
        <v>0</v>
      </c>
      <c r="D10" s="30">
        <v>60000000</v>
      </c>
      <c r="E10" s="283" t="s">
        <v>316</v>
      </c>
    </row>
    <row r="11" spans="1:5" ht="12.75">
      <c r="A11" s="3" t="s">
        <v>343</v>
      </c>
      <c r="B11" s="10">
        <f>SUM(B9:B10)</f>
        <v>0</v>
      </c>
      <c r="C11" s="10">
        <f>SUM(C9:C10)</f>
        <v>0</v>
      </c>
      <c r="D11" s="10">
        <f>SUM(D9:D10)</f>
        <v>60130626</v>
      </c>
      <c r="E11" s="326" t="s">
        <v>316</v>
      </c>
    </row>
    <row r="12" ht="12" customHeight="1">
      <c r="A12" s="466"/>
    </row>
    <row r="13" ht="12" customHeight="1">
      <c r="A13" s="18"/>
    </row>
    <row r="14" ht="12" customHeight="1"/>
    <row r="16" spans="1:2" ht="15.75">
      <c r="A16" s="1" t="s">
        <v>96</v>
      </c>
      <c r="B16" s="1"/>
    </row>
    <row r="17" spans="1:5" ht="26.25" customHeight="1">
      <c r="A17" s="3"/>
      <c r="B17" s="54" t="s">
        <v>126</v>
      </c>
      <c r="C17" s="6" t="s">
        <v>127</v>
      </c>
      <c r="D17" s="282" t="s">
        <v>2</v>
      </c>
      <c r="E17" s="53" t="s">
        <v>128</v>
      </c>
    </row>
    <row r="18" spans="1:5" ht="12.75">
      <c r="A18" s="36" t="s">
        <v>346</v>
      </c>
      <c r="B18" s="30">
        <v>0</v>
      </c>
      <c r="C18" s="30">
        <v>0</v>
      </c>
      <c r="D18" s="28">
        <v>6227455</v>
      </c>
      <c r="E18" s="283" t="s">
        <v>316</v>
      </c>
    </row>
    <row r="19" spans="1:5" ht="12.75">
      <c r="A19" s="3" t="s">
        <v>344</v>
      </c>
      <c r="B19" s="10">
        <f>SUM(B18:B18)</f>
        <v>0</v>
      </c>
      <c r="C19" s="10">
        <v>0</v>
      </c>
      <c r="D19" s="10">
        <f>SUM(D18:D18)</f>
        <v>6227455</v>
      </c>
      <c r="E19" s="11" t="s">
        <v>316</v>
      </c>
    </row>
    <row r="21" ht="12.75">
      <c r="I21" t="s">
        <v>164</v>
      </c>
    </row>
    <row r="22" spans="1:9" ht="15.75">
      <c r="A22" s="1" t="s">
        <v>528</v>
      </c>
      <c r="B22" s="1" t="s">
        <v>164</v>
      </c>
      <c r="D22" s="366">
        <v>110301476.48</v>
      </c>
      <c r="E22" s="367" t="s">
        <v>94</v>
      </c>
      <c r="I22" t="s">
        <v>164</v>
      </c>
    </row>
    <row r="24" spans="1:5" ht="14.25">
      <c r="A24" t="s">
        <v>601</v>
      </c>
      <c r="D24" s="371">
        <v>40000000</v>
      </c>
      <c r="E24" t="s">
        <v>94</v>
      </c>
    </row>
    <row r="26" spans="1:5" ht="14.25">
      <c r="A26" t="s">
        <v>602</v>
      </c>
      <c r="D26" s="371">
        <v>-83800727</v>
      </c>
      <c r="E26" t="s">
        <v>94</v>
      </c>
    </row>
    <row r="28" spans="1:5" ht="15.75">
      <c r="A28" s="1" t="s">
        <v>603</v>
      </c>
      <c r="D28" s="366">
        <v>66500749.48</v>
      </c>
      <c r="E28" s="2" t="s">
        <v>94</v>
      </c>
    </row>
  </sheetData>
  <printOptions/>
  <pageMargins left="0.7874015748031497" right="0.7874015748031497" top="0.984251968503937" bottom="0.984251968503937" header="0.5118110236220472" footer="0.5118110236220472"/>
  <pageSetup firstPageNumber="21" useFirstPageNumber="1" horizontalDpi="600" verticalDpi="600" orientation="portrait" paperSize="9" scale="9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9"/>
  <sheetViews>
    <sheetView workbookViewId="0" topLeftCell="A1">
      <selection activeCell="G31" sqref="G31"/>
    </sheetView>
  </sheetViews>
  <sheetFormatPr defaultColWidth="9.00390625" defaultRowHeight="12.75"/>
  <cols>
    <col min="5" max="5" width="0.875" style="0" customWidth="1"/>
    <col min="6" max="6" width="11.75390625" style="0" customWidth="1"/>
    <col min="7" max="7" width="10.375" style="0" customWidth="1"/>
    <col min="8" max="9" width="9.875" style="0" customWidth="1"/>
    <col min="10" max="10" width="11.00390625" style="0" customWidth="1"/>
    <col min="11" max="11" width="11.625" style="0" customWidth="1"/>
  </cols>
  <sheetData>
    <row r="1" spans="1:11" ht="15.75">
      <c r="A1" s="533"/>
      <c r="B1" s="533"/>
      <c r="C1" s="533"/>
      <c r="D1" s="533"/>
      <c r="E1" s="533"/>
      <c r="F1" s="533"/>
      <c r="G1" s="533"/>
      <c r="H1" s="533"/>
      <c r="I1" s="533"/>
      <c r="J1" s="533"/>
      <c r="K1" s="341"/>
    </row>
    <row r="2" spans="1:11" ht="15.75">
      <c r="A2" s="533" t="s">
        <v>398</v>
      </c>
      <c r="B2" s="533"/>
      <c r="C2" s="533"/>
      <c r="D2" s="533"/>
      <c r="E2" s="533"/>
      <c r="F2" s="533"/>
      <c r="G2" s="533"/>
      <c r="H2" s="533"/>
      <c r="I2" s="533"/>
      <c r="J2" s="533"/>
      <c r="K2" s="534"/>
    </row>
    <row r="3" spans="1:11" ht="15.75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2" ht="39.75" customHeight="1">
      <c r="A4" s="377" t="s">
        <v>403</v>
      </c>
      <c r="B4" s="554" t="s">
        <v>404</v>
      </c>
      <c r="C4" s="555"/>
      <c r="D4" s="555"/>
      <c r="E4" s="555"/>
      <c r="F4" s="378" t="s">
        <v>405</v>
      </c>
      <c r="G4" s="379" t="s">
        <v>406</v>
      </c>
      <c r="H4" s="380" t="s">
        <v>407</v>
      </c>
      <c r="I4" s="380" t="s">
        <v>408</v>
      </c>
      <c r="J4" s="380" t="s">
        <v>409</v>
      </c>
      <c r="K4" s="377" t="s">
        <v>410</v>
      </c>
      <c r="L4" s="381"/>
    </row>
    <row r="5" spans="1:12" ht="12.75">
      <c r="A5" s="556" t="s">
        <v>411</v>
      </c>
      <c r="B5" s="557"/>
      <c r="C5" s="557"/>
      <c r="D5" s="557"/>
      <c r="E5" s="557"/>
      <c r="F5" s="557"/>
      <c r="G5" s="557"/>
      <c r="H5" s="557"/>
      <c r="I5" s="557"/>
      <c r="J5" s="557"/>
      <c r="K5" s="558"/>
      <c r="L5" s="382"/>
    </row>
    <row r="6" spans="1:12" ht="12.75">
      <c r="A6" s="383">
        <v>1</v>
      </c>
      <c r="B6" s="540" t="s">
        <v>412</v>
      </c>
      <c r="C6" s="541"/>
      <c r="D6" s="541"/>
      <c r="E6" s="541"/>
      <c r="F6" s="384">
        <v>4823611</v>
      </c>
      <c r="G6" s="384">
        <v>2698399</v>
      </c>
      <c r="H6" s="27">
        <v>1964233</v>
      </c>
      <c r="I6" s="174"/>
      <c r="J6" s="174"/>
      <c r="K6" s="27">
        <f>SUM(G6:H6)</f>
        <v>4662632</v>
      </c>
      <c r="L6" s="385"/>
    </row>
    <row r="7" spans="1:12" ht="12.75">
      <c r="A7" s="383">
        <v>2</v>
      </c>
      <c r="B7" s="540" t="s">
        <v>413</v>
      </c>
      <c r="C7" s="541"/>
      <c r="D7" s="541"/>
      <c r="E7" s="541"/>
      <c r="F7" s="384">
        <v>2999597</v>
      </c>
      <c r="G7" s="384">
        <v>2099719</v>
      </c>
      <c r="H7" s="27">
        <v>632221.6</v>
      </c>
      <c r="I7" s="27">
        <v>48000</v>
      </c>
      <c r="J7" s="27"/>
      <c r="K7" s="27">
        <f>SUM(G7:H7:I7)</f>
        <v>2779940.6</v>
      </c>
      <c r="L7" s="385"/>
    </row>
    <row r="8" spans="1:12" ht="12.75">
      <c r="A8" s="383">
        <v>3</v>
      </c>
      <c r="B8" s="540" t="s">
        <v>414</v>
      </c>
      <c r="C8" s="541"/>
      <c r="D8" s="541"/>
      <c r="E8" s="541"/>
      <c r="F8" s="384">
        <v>500000</v>
      </c>
      <c r="G8" s="384">
        <v>450000</v>
      </c>
      <c r="H8" s="27">
        <v>-11479</v>
      </c>
      <c r="I8" s="174"/>
      <c r="J8" s="174"/>
      <c r="K8" s="27">
        <f>G8+H8</f>
        <v>438521</v>
      </c>
      <c r="L8" s="385"/>
    </row>
    <row r="9" spans="1:12" ht="12.75">
      <c r="A9" s="383">
        <v>4</v>
      </c>
      <c r="B9" s="540" t="s">
        <v>415</v>
      </c>
      <c r="C9" s="541"/>
      <c r="D9" s="541"/>
      <c r="E9" s="541"/>
      <c r="F9" s="384">
        <v>3725000</v>
      </c>
      <c r="G9" s="384">
        <v>1877500</v>
      </c>
      <c r="H9" s="27">
        <v>1825567</v>
      </c>
      <c r="I9" s="174"/>
      <c r="J9" s="174"/>
      <c r="K9" s="27">
        <f>G9+H9</f>
        <v>3703067</v>
      </c>
      <c r="L9" s="385"/>
    </row>
    <row r="10" spans="1:12" ht="12.75">
      <c r="A10" s="383">
        <v>5</v>
      </c>
      <c r="B10" s="540" t="s">
        <v>416</v>
      </c>
      <c r="C10" s="541"/>
      <c r="D10" s="541"/>
      <c r="E10" s="541"/>
      <c r="F10" s="384">
        <v>1821700</v>
      </c>
      <c r="G10" s="384">
        <v>944134</v>
      </c>
      <c r="H10" s="27">
        <v>561102</v>
      </c>
      <c r="I10" s="27">
        <v>17858</v>
      </c>
      <c r="J10" s="27"/>
      <c r="K10" s="27">
        <f>G10+H10+I10</f>
        <v>1523094</v>
      </c>
      <c r="L10" s="385"/>
    </row>
    <row r="11" spans="1:12" ht="12.75">
      <c r="A11" s="383">
        <v>6</v>
      </c>
      <c r="B11" s="540" t="s">
        <v>417</v>
      </c>
      <c r="C11" s="541"/>
      <c r="D11" s="541"/>
      <c r="E11" s="541"/>
      <c r="F11" s="384">
        <v>4000000</v>
      </c>
      <c r="G11" s="384">
        <v>1502476.2</v>
      </c>
      <c r="H11" s="27">
        <v>2496973.8</v>
      </c>
      <c r="I11" s="174"/>
      <c r="J11" s="174"/>
      <c r="K11" s="27">
        <f>G11+H11</f>
        <v>3999450</v>
      </c>
      <c r="L11" s="385"/>
    </row>
    <row r="12" spans="1:12" ht="12.75">
      <c r="A12" s="383">
        <v>7</v>
      </c>
      <c r="B12" s="540" t="s">
        <v>418</v>
      </c>
      <c r="C12" s="541"/>
      <c r="D12" s="541"/>
      <c r="E12" s="541"/>
      <c r="F12" s="384">
        <v>1672600</v>
      </c>
      <c r="G12" s="384">
        <v>1672600</v>
      </c>
      <c r="H12" s="27">
        <v>-3032.5</v>
      </c>
      <c r="I12" s="27">
        <v>-24569</v>
      </c>
      <c r="J12" s="174"/>
      <c r="K12" s="27">
        <f>SUM(G12:H12:I12)</f>
        <v>1644998.5</v>
      </c>
      <c r="L12" s="385"/>
    </row>
    <row r="13" spans="1:12" ht="12.75">
      <c r="A13" s="383">
        <v>7</v>
      </c>
      <c r="B13" s="540" t="s">
        <v>419</v>
      </c>
      <c r="C13" s="541"/>
      <c r="D13" s="541"/>
      <c r="E13" s="541"/>
      <c r="F13" s="384">
        <v>293700</v>
      </c>
      <c r="G13" s="384">
        <v>293700</v>
      </c>
      <c r="H13" s="27"/>
      <c r="I13" s="174"/>
      <c r="J13" s="174"/>
      <c r="K13" s="27">
        <f>G13+H13</f>
        <v>293700</v>
      </c>
      <c r="L13" s="385"/>
    </row>
    <row r="14" spans="1:12" ht="12.75">
      <c r="A14" s="383">
        <v>8</v>
      </c>
      <c r="B14" s="540" t="s">
        <v>420</v>
      </c>
      <c r="C14" s="541"/>
      <c r="D14" s="541"/>
      <c r="E14" s="541"/>
      <c r="F14" s="384">
        <v>1517869</v>
      </c>
      <c r="G14" s="384">
        <v>1354013.7</v>
      </c>
      <c r="H14" s="27">
        <v>50778</v>
      </c>
      <c r="I14" s="174"/>
      <c r="J14" s="174"/>
      <c r="K14" s="27">
        <f>G14+H14</f>
        <v>1404791.7</v>
      </c>
      <c r="L14" s="385"/>
    </row>
    <row r="15" spans="1:12" ht="12.75">
      <c r="A15" s="383">
        <v>9</v>
      </c>
      <c r="B15" s="540" t="s">
        <v>421</v>
      </c>
      <c r="C15" s="541"/>
      <c r="D15" s="541"/>
      <c r="E15" s="541"/>
      <c r="F15" s="384">
        <v>1999900</v>
      </c>
      <c r="G15" s="384">
        <v>340000</v>
      </c>
      <c r="H15" s="27">
        <v>1163517</v>
      </c>
      <c r="I15" s="27">
        <v>23940</v>
      </c>
      <c r="J15" s="27"/>
      <c r="K15" s="27">
        <v>1527457</v>
      </c>
      <c r="L15" s="385"/>
    </row>
    <row r="16" spans="1:12" ht="12.75">
      <c r="A16" s="383">
        <v>10</v>
      </c>
      <c r="B16" s="540" t="s">
        <v>422</v>
      </c>
      <c r="C16" s="541"/>
      <c r="D16" s="541"/>
      <c r="E16" s="541"/>
      <c r="F16" s="384">
        <v>373000</v>
      </c>
      <c r="G16" s="384"/>
      <c r="H16" s="27">
        <v>373000</v>
      </c>
      <c r="I16" s="27"/>
      <c r="J16" s="27"/>
      <c r="K16" s="27">
        <f>G16+H16</f>
        <v>373000</v>
      </c>
      <c r="L16" s="385"/>
    </row>
    <row r="17" spans="1:12" ht="12.75">
      <c r="A17" s="383">
        <v>11</v>
      </c>
      <c r="B17" s="540" t="s">
        <v>423</v>
      </c>
      <c r="C17" s="541"/>
      <c r="D17" s="541"/>
      <c r="E17" s="541"/>
      <c r="F17" s="384">
        <v>2000000</v>
      </c>
      <c r="G17" s="384">
        <v>895260</v>
      </c>
      <c r="H17" s="27">
        <v>916500</v>
      </c>
      <c r="I17" s="27">
        <v>119856</v>
      </c>
      <c r="J17" s="27"/>
      <c r="K17" s="27">
        <f>G17+H17+I17</f>
        <v>1931616</v>
      </c>
      <c r="L17" s="385"/>
    </row>
    <row r="18" spans="1:12" ht="12.75">
      <c r="A18" s="383">
        <v>12</v>
      </c>
      <c r="B18" s="540" t="s">
        <v>424</v>
      </c>
      <c r="C18" s="541"/>
      <c r="D18" s="541"/>
      <c r="E18" s="541"/>
      <c r="F18" s="384">
        <v>799800</v>
      </c>
      <c r="G18" s="384">
        <v>774800</v>
      </c>
      <c r="H18" s="27">
        <v>-18681</v>
      </c>
      <c r="I18" s="27"/>
      <c r="J18" s="27"/>
      <c r="K18" s="27">
        <f>G18+H18</f>
        <v>756119</v>
      </c>
      <c r="L18" s="385"/>
    </row>
    <row r="19" spans="1:12" ht="12.75">
      <c r="A19" s="383">
        <v>13</v>
      </c>
      <c r="B19" s="540" t="s">
        <v>425</v>
      </c>
      <c r="C19" s="541"/>
      <c r="D19" s="541"/>
      <c r="E19" s="541"/>
      <c r="F19" s="384">
        <v>799850</v>
      </c>
      <c r="G19" s="384">
        <v>799850</v>
      </c>
      <c r="H19" s="27">
        <v>-5962</v>
      </c>
      <c r="I19" s="27"/>
      <c r="J19" s="27"/>
      <c r="K19" s="27">
        <f>G19+H19</f>
        <v>793888</v>
      </c>
      <c r="L19" s="385"/>
    </row>
    <row r="20" spans="1:12" ht="12.75">
      <c r="A20" s="383">
        <v>14</v>
      </c>
      <c r="B20" s="540" t="s">
        <v>426</v>
      </c>
      <c r="C20" s="541"/>
      <c r="D20" s="541"/>
      <c r="E20" s="541"/>
      <c r="F20" s="384">
        <v>2694000</v>
      </c>
      <c r="G20" s="384"/>
      <c r="H20" s="27">
        <v>2424600</v>
      </c>
      <c r="I20" s="27">
        <v>-137665</v>
      </c>
      <c r="J20" s="27"/>
      <c r="K20" s="27">
        <f>SUM(H20:I20)</f>
        <v>2286935</v>
      </c>
      <c r="L20" s="385"/>
    </row>
    <row r="21" spans="1:12" ht="12.75">
      <c r="A21" s="383">
        <v>15</v>
      </c>
      <c r="B21" s="553" t="s">
        <v>427</v>
      </c>
      <c r="C21" s="553"/>
      <c r="D21" s="553"/>
      <c r="E21" s="553"/>
      <c r="F21" s="386">
        <v>2399000</v>
      </c>
      <c r="G21" s="386">
        <v>2399000</v>
      </c>
      <c r="H21" s="27">
        <v>-152403</v>
      </c>
      <c r="I21" s="27"/>
      <c r="J21" s="27"/>
      <c r="K21" s="27">
        <f>G21+H21</f>
        <v>2246597</v>
      </c>
      <c r="L21" s="385"/>
    </row>
    <row r="22" spans="1:12" ht="12.75">
      <c r="A22" s="383">
        <v>16</v>
      </c>
      <c r="B22" s="553" t="s">
        <v>428</v>
      </c>
      <c r="C22" s="553"/>
      <c r="D22" s="553"/>
      <c r="E22" s="553"/>
      <c r="F22" s="386">
        <v>874496</v>
      </c>
      <c r="G22" s="386"/>
      <c r="H22" s="27">
        <v>827483</v>
      </c>
      <c r="I22" s="27"/>
      <c r="J22" s="27"/>
      <c r="K22" s="27">
        <f>SUM(G22:H22)</f>
        <v>827483</v>
      </c>
      <c r="L22" s="385"/>
    </row>
    <row r="23" spans="1:12" ht="12.75">
      <c r="A23" s="383">
        <v>17</v>
      </c>
      <c r="B23" s="540" t="s">
        <v>429</v>
      </c>
      <c r="C23" s="541"/>
      <c r="D23" s="541"/>
      <c r="E23" s="541"/>
      <c r="F23" s="384">
        <v>700000</v>
      </c>
      <c r="G23" s="384">
        <v>105167.25</v>
      </c>
      <c r="H23" s="27">
        <v>582382.3</v>
      </c>
      <c r="I23" s="27"/>
      <c r="J23" s="27"/>
      <c r="K23" s="27">
        <v>687549</v>
      </c>
      <c r="L23" s="385"/>
    </row>
    <row r="24" spans="1:12" ht="12.75">
      <c r="A24" s="383">
        <v>18</v>
      </c>
      <c r="B24" s="540" t="s">
        <v>430</v>
      </c>
      <c r="C24" s="541"/>
      <c r="D24" s="541"/>
      <c r="E24" s="541"/>
      <c r="F24" s="384">
        <v>737300</v>
      </c>
      <c r="G24" s="384">
        <v>186250</v>
      </c>
      <c r="H24" s="27">
        <v>456149</v>
      </c>
      <c r="I24" s="27"/>
      <c r="J24" s="27"/>
      <c r="K24" s="27">
        <f>G24+H24</f>
        <v>642399</v>
      </c>
      <c r="L24" s="385"/>
    </row>
    <row r="25" spans="1:12" ht="12.75">
      <c r="A25" s="383">
        <v>19</v>
      </c>
      <c r="B25" s="540" t="s">
        <v>431</v>
      </c>
      <c r="C25" s="541"/>
      <c r="D25" s="541"/>
      <c r="E25" s="541"/>
      <c r="F25" s="384">
        <v>269250</v>
      </c>
      <c r="G25" s="387"/>
      <c r="H25" s="27">
        <v>199956</v>
      </c>
      <c r="I25" s="27"/>
      <c r="J25" s="27"/>
      <c r="K25" s="9">
        <f>SUM(G25:H25)</f>
        <v>199956</v>
      </c>
      <c r="L25" s="388"/>
    </row>
    <row r="26" spans="1:12" ht="12.75">
      <c r="A26" s="389">
        <v>20</v>
      </c>
      <c r="B26" s="540" t="s">
        <v>432</v>
      </c>
      <c r="C26" s="541"/>
      <c r="D26" s="541"/>
      <c r="E26" s="546"/>
      <c r="F26" s="386">
        <v>1701875</v>
      </c>
      <c r="G26" s="391"/>
      <c r="H26" s="27">
        <v>1411874</v>
      </c>
      <c r="I26" s="27"/>
      <c r="J26" s="27"/>
      <c r="K26" s="27">
        <f>SUM(G26:H26)</f>
        <v>1411874</v>
      </c>
      <c r="L26" s="385"/>
    </row>
    <row r="27" spans="1:12" ht="12.75">
      <c r="A27" s="389">
        <v>21</v>
      </c>
      <c r="B27" s="540" t="s">
        <v>433</v>
      </c>
      <c r="C27" s="541"/>
      <c r="D27" s="541"/>
      <c r="E27" s="546"/>
      <c r="F27" s="386">
        <v>797650</v>
      </c>
      <c r="G27" s="391"/>
      <c r="H27" s="392">
        <v>765090.3</v>
      </c>
      <c r="I27" s="392"/>
      <c r="J27" s="392"/>
      <c r="K27" s="27">
        <f>SUM(G27:H27)</f>
        <v>765090.3</v>
      </c>
      <c r="L27" s="385"/>
    </row>
    <row r="28" spans="1:12" ht="12.75">
      <c r="A28" s="389">
        <v>22</v>
      </c>
      <c r="B28" s="540" t="s">
        <v>434</v>
      </c>
      <c r="C28" s="541"/>
      <c r="D28" s="541"/>
      <c r="E28" s="546"/>
      <c r="F28" s="386">
        <v>1611350</v>
      </c>
      <c r="G28" s="391"/>
      <c r="H28" s="27">
        <v>1450486</v>
      </c>
      <c r="I28" s="27">
        <v>116848</v>
      </c>
      <c r="J28" s="27"/>
      <c r="K28" s="27">
        <f>SUM(G28:H28:I28)</f>
        <v>1567334</v>
      </c>
      <c r="L28" s="385"/>
    </row>
    <row r="29" spans="1:12" ht="12.75" customHeight="1">
      <c r="A29" s="383">
        <v>23</v>
      </c>
      <c r="B29" s="540" t="s">
        <v>435</v>
      </c>
      <c r="C29" s="541"/>
      <c r="D29" s="541"/>
      <c r="E29" s="546"/>
      <c r="F29" s="386">
        <v>149625</v>
      </c>
      <c r="G29" s="391"/>
      <c r="H29" s="27">
        <v>149625</v>
      </c>
      <c r="I29" s="174"/>
      <c r="J29" s="174"/>
      <c r="K29" s="27">
        <f>SUM(H29)</f>
        <v>149625</v>
      </c>
      <c r="L29" s="385"/>
    </row>
    <row r="30" spans="1:12" ht="12.75">
      <c r="A30" s="383">
        <v>24</v>
      </c>
      <c r="B30" s="540" t="s">
        <v>436</v>
      </c>
      <c r="C30" s="541"/>
      <c r="D30" s="541"/>
      <c r="E30" s="546"/>
      <c r="F30" s="386">
        <v>2178000</v>
      </c>
      <c r="G30" s="391"/>
      <c r="H30" s="27">
        <v>1960200</v>
      </c>
      <c r="I30" s="174"/>
      <c r="J30" s="174"/>
      <c r="K30" s="27">
        <f>SUM(H30)</f>
        <v>1960200</v>
      </c>
      <c r="L30" s="385"/>
    </row>
    <row r="31" spans="1:12" ht="12.75">
      <c r="A31" s="383">
        <v>25</v>
      </c>
      <c r="B31" s="540" t="s">
        <v>437</v>
      </c>
      <c r="C31" s="541"/>
      <c r="D31" s="541"/>
      <c r="E31" s="546"/>
      <c r="F31" s="386">
        <v>70000</v>
      </c>
      <c r="G31" s="391"/>
      <c r="H31" s="27"/>
      <c r="I31" s="174">
        <v>70000</v>
      </c>
      <c r="J31" s="174"/>
      <c r="K31" s="174">
        <f>SUM(I31)</f>
        <v>70000</v>
      </c>
      <c r="L31" s="385"/>
    </row>
    <row r="32" spans="1:12" ht="12.75">
      <c r="A32" s="552" t="s">
        <v>438</v>
      </c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382"/>
    </row>
    <row r="33" spans="1:12" ht="12.75">
      <c r="A33" s="383">
        <v>26</v>
      </c>
      <c r="B33" s="540" t="s">
        <v>439</v>
      </c>
      <c r="C33" s="541"/>
      <c r="D33" s="541"/>
      <c r="E33" s="546"/>
      <c r="F33" s="384">
        <v>1998000</v>
      </c>
      <c r="G33" s="387"/>
      <c r="H33" s="27">
        <v>1978840</v>
      </c>
      <c r="I33" s="27">
        <v>-69503</v>
      </c>
      <c r="J33" s="27"/>
      <c r="K33" s="27">
        <f>SUM(H33:I33:J33)</f>
        <v>1909337</v>
      </c>
      <c r="L33" s="385"/>
    </row>
    <row r="34" spans="1:12" ht="12.75">
      <c r="A34" s="383">
        <v>27</v>
      </c>
      <c r="B34" s="540" t="s">
        <v>440</v>
      </c>
      <c r="C34" s="541"/>
      <c r="D34" s="541"/>
      <c r="E34" s="546"/>
      <c r="F34" s="384">
        <v>1999000</v>
      </c>
      <c r="G34" s="387"/>
      <c r="H34" s="27">
        <v>1999000</v>
      </c>
      <c r="I34" s="27">
        <v>-1710</v>
      </c>
      <c r="J34" s="27"/>
      <c r="K34" s="27">
        <f>SUM(H34:I34:J34)</f>
        <v>1997290</v>
      </c>
      <c r="L34" s="385"/>
    </row>
    <row r="35" spans="1:12" ht="12.75">
      <c r="A35" s="383">
        <v>28</v>
      </c>
      <c r="B35" s="540" t="s">
        <v>441</v>
      </c>
      <c r="C35" s="541"/>
      <c r="D35" s="541"/>
      <c r="E35" s="546"/>
      <c r="F35" s="384">
        <v>1299053</v>
      </c>
      <c r="G35" s="387"/>
      <c r="H35" s="27">
        <v>1188601.6</v>
      </c>
      <c r="I35" s="393"/>
      <c r="J35" s="393"/>
      <c r="K35" s="27">
        <f>SUM(H35:I35:J35)</f>
        <v>1188601.6</v>
      </c>
      <c r="L35" s="394"/>
    </row>
    <row r="36" spans="1:12" ht="12.75">
      <c r="A36" s="383">
        <v>29</v>
      </c>
      <c r="B36" s="540" t="s">
        <v>442</v>
      </c>
      <c r="C36" s="541"/>
      <c r="D36" s="541"/>
      <c r="E36" s="546"/>
      <c r="F36" s="384">
        <v>4990385</v>
      </c>
      <c r="G36" s="387"/>
      <c r="H36" s="27">
        <v>3263102</v>
      </c>
      <c r="I36" s="27">
        <v>1714954</v>
      </c>
      <c r="J36" s="27"/>
      <c r="K36" s="27">
        <f>SUM(H36:I36:J36)</f>
        <v>4978056</v>
      </c>
      <c r="L36" s="39"/>
    </row>
    <row r="37" spans="1:12" ht="12.75">
      <c r="A37" s="383">
        <v>30</v>
      </c>
      <c r="B37" s="540" t="s">
        <v>443</v>
      </c>
      <c r="C37" s="541"/>
      <c r="D37" s="541"/>
      <c r="E37" s="546"/>
      <c r="F37" s="384">
        <v>3000000</v>
      </c>
      <c r="G37" s="387"/>
      <c r="H37" s="27">
        <v>199497.5</v>
      </c>
      <c r="I37" s="27">
        <v>2141267</v>
      </c>
      <c r="J37" s="27"/>
      <c r="K37" s="27">
        <f>SUM(H37:I37:J37)</f>
        <v>2340764.5</v>
      </c>
      <c r="L37" s="385"/>
    </row>
    <row r="38" spans="1:12" ht="12.75">
      <c r="A38" s="383">
        <v>31</v>
      </c>
      <c r="B38" s="540" t="s">
        <v>444</v>
      </c>
      <c r="C38" s="541"/>
      <c r="D38" s="541"/>
      <c r="E38" s="546"/>
      <c r="F38" s="384">
        <v>2200000</v>
      </c>
      <c r="G38" s="387"/>
      <c r="H38" s="27">
        <v>428742</v>
      </c>
      <c r="I38" s="27">
        <v>1390168</v>
      </c>
      <c r="J38" s="27">
        <v>36675</v>
      </c>
      <c r="K38" s="27">
        <f>SUM(H38:I38:J38)</f>
        <v>1855585</v>
      </c>
      <c r="L38" s="385"/>
    </row>
    <row r="39" spans="1:12" ht="12.75">
      <c r="A39" s="383">
        <v>32</v>
      </c>
      <c r="B39" s="540" t="s">
        <v>445</v>
      </c>
      <c r="C39" s="541"/>
      <c r="D39" s="541"/>
      <c r="E39" s="546"/>
      <c r="F39" s="384">
        <v>1654114</v>
      </c>
      <c r="G39" s="387"/>
      <c r="H39" s="27">
        <v>486532</v>
      </c>
      <c r="I39" s="27">
        <v>1167582</v>
      </c>
      <c r="J39" s="27"/>
      <c r="K39" s="27">
        <f>SUM(H39:I39:J39)</f>
        <v>1654114</v>
      </c>
      <c r="L39" s="39"/>
    </row>
    <row r="40" spans="1:12" ht="12.75">
      <c r="A40" s="383">
        <v>33</v>
      </c>
      <c r="B40" s="540" t="s">
        <v>446</v>
      </c>
      <c r="C40" s="541"/>
      <c r="D40" s="541"/>
      <c r="E40" s="546"/>
      <c r="F40" s="384">
        <v>2173497</v>
      </c>
      <c r="G40" s="387"/>
      <c r="H40" s="27">
        <v>1433529</v>
      </c>
      <c r="I40" s="27">
        <v>559003</v>
      </c>
      <c r="J40" s="27"/>
      <c r="K40" s="27">
        <f>SUM(H40:I40:J40)</f>
        <v>1992532</v>
      </c>
      <c r="L40" s="385"/>
    </row>
    <row r="41" spans="1:12" ht="12.75">
      <c r="A41" s="383">
        <v>34</v>
      </c>
      <c r="B41" s="540" t="s">
        <v>447</v>
      </c>
      <c r="C41" s="541"/>
      <c r="D41" s="541"/>
      <c r="E41" s="546"/>
      <c r="F41" s="384">
        <v>1800000</v>
      </c>
      <c r="G41" s="387"/>
      <c r="H41" s="27">
        <v>1578000</v>
      </c>
      <c r="I41" s="27">
        <v>-23000</v>
      </c>
      <c r="J41" s="27"/>
      <c r="K41" s="27">
        <f>SUM(H41:I41:J41)</f>
        <v>1555000</v>
      </c>
      <c r="L41" s="39"/>
    </row>
    <row r="42" spans="1:12" ht="12.75">
      <c r="A42" s="383">
        <v>35</v>
      </c>
      <c r="B42" s="540" t="s">
        <v>448</v>
      </c>
      <c r="C42" s="541"/>
      <c r="D42" s="541"/>
      <c r="E42" s="546"/>
      <c r="F42" s="384">
        <v>3977620</v>
      </c>
      <c r="G42" s="387"/>
      <c r="H42" s="27">
        <v>2055726</v>
      </c>
      <c r="I42" s="27">
        <v>1164994</v>
      </c>
      <c r="J42" s="27">
        <v>136288</v>
      </c>
      <c r="K42" s="27">
        <f>SUM(H42:I42:J42)</f>
        <v>3357008</v>
      </c>
      <c r="L42" s="39"/>
    </row>
    <row r="43" spans="1:12" ht="12.75">
      <c r="A43" s="383">
        <v>36</v>
      </c>
      <c r="B43" s="540" t="s">
        <v>449</v>
      </c>
      <c r="C43" s="541"/>
      <c r="D43" s="541"/>
      <c r="E43" s="546"/>
      <c r="F43" s="384">
        <v>800000</v>
      </c>
      <c r="G43" s="387"/>
      <c r="H43" s="27">
        <v>239500</v>
      </c>
      <c r="I43" s="27">
        <v>301954</v>
      </c>
      <c r="J43" s="27"/>
      <c r="K43" s="27">
        <f>SUM(H43:I43:J43)</f>
        <v>541454</v>
      </c>
      <c r="L43" s="39"/>
    </row>
    <row r="44" spans="1:12" ht="12.75">
      <c r="A44" s="383">
        <v>37</v>
      </c>
      <c r="B44" s="540" t="s">
        <v>450</v>
      </c>
      <c r="C44" s="541"/>
      <c r="D44" s="541"/>
      <c r="E44" s="546"/>
      <c r="F44" s="384">
        <v>2500000</v>
      </c>
      <c r="G44" s="387"/>
      <c r="H44" s="27">
        <v>344000</v>
      </c>
      <c r="I44" s="27">
        <v>1893600</v>
      </c>
      <c r="J44" s="27"/>
      <c r="K44" s="27">
        <f>SUM(H44:I44:J44)</f>
        <v>2237600</v>
      </c>
      <c r="L44" s="385"/>
    </row>
    <row r="45" spans="1:12" ht="12.75">
      <c r="A45" s="383">
        <v>38</v>
      </c>
      <c r="B45" s="535" t="s">
        <v>451</v>
      </c>
      <c r="C45" s="536"/>
      <c r="D45" s="536"/>
      <c r="E45" s="537"/>
      <c r="F45" s="384">
        <v>2000000</v>
      </c>
      <c r="G45" s="387"/>
      <c r="H45" s="27">
        <v>1971448</v>
      </c>
      <c r="I45" s="27">
        <v>-16685</v>
      </c>
      <c r="J45" s="27"/>
      <c r="K45" s="27">
        <f>SUM(H45:I45:J45)</f>
        <v>1954763</v>
      </c>
      <c r="L45" s="39"/>
    </row>
    <row r="46" spans="1:12" ht="12.75">
      <c r="A46" s="383">
        <v>39</v>
      </c>
      <c r="B46" s="540" t="s">
        <v>452</v>
      </c>
      <c r="C46" s="541"/>
      <c r="D46" s="541"/>
      <c r="E46" s="546"/>
      <c r="F46" s="384">
        <v>1599826</v>
      </c>
      <c r="G46" s="387"/>
      <c r="H46" s="27">
        <v>221250</v>
      </c>
      <c r="I46" s="27">
        <v>1351575</v>
      </c>
      <c r="J46" s="27"/>
      <c r="K46" s="27">
        <f>SUM(H46:I46:J46)</f>
        <v>1572825</v>
      </c>
      <c r="L46" s="39"/>
    </row>
    <row r="47" spans="1:12" ht="12.75">
      <c r="A47" s="383">
        <v>40</v>
      </c>
      <c r="B47" s="540" t="s">
        <v>453</v>
      </c>
      <c r="C47" s="541"/>
      <c r="D47" s="541"/>
      <c r="E47" s="546"/>
      <c r="F47" s="384">
        <v>1382512</v>
      </c>
      <c r="G47" s="387"/>
      <c r="H47" s="27">
        <v>320400</v>
      </c>
      <c r="I47" s="27">
        <v>950482</v>
      </c>
      <c r="J47" s="27"/>
      <c r="K47" s="27">
        <f>SUM(H47:I47:J47)</f>
        <v>1270882</v>
      </c>
      <c r="L47" s="39"/>
    </row>
    <row r="48" spans="1:12" ht="12.75">
      <c r="A48" s="383">
        <v>41</v>
      </c>
      <c r="B48" s="540" t="s">
        <v>454</v>
      </c>
      <c r="C48" s="536"/>
      <c r="D48" s="536"/>
      <c r="E48" s="537"/>
      <c r="F48" s="384">
        <v>539753</v>
      </c>
      <c r="G48" s="387"/>
      <c r="H48" s="27">
        <v>276463</v>
      </c>
      <c r="I48" s="27">
        <v>222180</v>
      </c>
      <c r="J48" s="27"/>
      <c r="K48" s="27">
        <f>SUM(H48:I48:J48)</f>
        <v>498643</v>
      </c>
      <c r="L48" s="39"/>
    </row>
    <row r="49" spans="1:12" ht="12.75">
      <c r="A49" s="383">
        <v>42</v>
      </c>
      <c r="B49" s="540" t="s">
        <v>455</v>
      </c>
      <c r="C49" s="536"/>
      <c r="D49" s="536"/>
      <c r="E49" s="537"/>
      <c r="F49" s="384">
        <v>492463</v>
      </c>
      <c r="G49" s="387"/>
      <c r="H49" s="27">
        <v>37950</v>
      </c>
      <c r="I49" s="27">
        <v>348104</v>
      </c>
      <c r="J49" s="27"/>
      <c r="K49" s="27">
        <f>SUM(H49:I49:J49)</f>
        <v>386054</v>
      </c>
      <c r="L49" s="39"/>
    </row>
    <row r="50" spans="1:12" ht="12.75">
      <c r="A50" s="383">
        <v>43</v>
      </c>
      <c r="B50" s="540" t="s">
        <v>456</v>
      </c>
      <c r="C50" s="536"/>
      <c r="D50" s="536"/>
      <c r="E50" s="537"/>
      <c r="F50" s="384">
        <v>484053</v>
      </c>
      <c r="G50" s="387"/>
      <c r="H50" s="27">
        <v>167187</v>
      </c>
      <c r="I50" s="27">
        <v>247475</v>
      </c>
      <c r="J50" s="27"/>
      <c r="K50" s="27">
        <f>SUM(H50:I50:J50)</f>
        <v>414662</v>
      </c>
      <c r="L50" s="39"/>
    </row>
    <row r="51" spans="1:12" ht="12.75">
      <c r="A51" s="383">
        <v>44</v>
      </c>
      <c r="B51" s="540" t="s">
        <v>457</v>
      </c>
      <c r="C51" s="541"/>
      <c r="D51" s="541"/>
      <c r="E51" s="546"/>
      <c r="F51" s="384">
        <v>2934699</v>
      </c>
      <c r="G51" s="387"/>
      <c r="H51" s="27">
        <v>717502</v>
      </c>
      <c r="I51" s="27">
        <v>978235</v>
      </c>
      <c r="J51" s="27">
        <v>280000</v>
      </c>
      <c r="K51" s="27">
        <f>SUM(H51:I51:J51)</f>
        <v>1975737</v>
      </c>
      <c r="L51" s="39"/>
    </row>
    <row r="52" spans="1:12" ht="12.75">
      <c r="A52" s="383">
        <v>45</v>
      </c>
      <c r="B52" s="540" t="s">
        <v>458</v>
      </c>
      <c r="C52" s="536"/>
      <c r="D52" s="536"/>
      <c r="E52" s="537"/>
      <c r="F52" s="384">
        <v>2151100</v>
      </c>
      <c r="G52" s="387"/>
      <c r="H52" s="27"/>
      <c r="I52" s="27">
        <v>1344975</v>
      </c>
      <c r="J52" s="27">
        <v>245560</v>
      </c>
      <c r="K52" s="27">
        <f>SUM(H52:I52:J52)</f>
        <v>1590535</v>
      </c>
      <c r="L52" s="39"/>
    </row>
    <row r="53" spans="1:12" ht="12.75">
      <c r="A53" s="383">
        <v>46</v>
      </c>
      <c r="B53" s="540" t="s">
        <v>459</v>
      </c>
      <c r="C53" s="536"/>
      <c r="D53" s="536"/>
      <c r="E53" s="537"/>
      <c r="F53" s="384">
        <v>4742000</v>
      </c>
      <c r="G53" s="387"/>
      <c r="H53" s="27">
        <v>330000</v>
      </c>
      <c r="I53" s="27">
        <v>3912000</v>
      </c>
      <c r="J53" s="27"/>
      <c r="K53" s="27">
        <f>SUM(H53:I53:J53)</f>
        <v>4242000</v>
      </c>
      <c r="L53" s="39"/>
    </row>
    <row r="54" spans="1:12" ht="12.75">
      <c r="A54" s="383">
        <v>47</v>
      </c>
      <c r="B54" s="540" t="s">
        <v>460</v>
      </c>
      <c r="C54" s="536"/>
      <c r="D54" s="536"/>
      <c r="E54" s="537"/>
      <c r="F54" s="384">
        <v>2526397</v>
      </c>
      <c r="G54" s="387"/>
      <c r="H54" s="27">
        <v>817331</v>
      </c>
      <c r="I54" s="27">
        <v>1472118</v>
      </c>
      <c r="J54" s="27"/>
      <c r="K54" s="27">
        <f>SUM(H54:I54:J54)</f>
        <v>2289449</v>
      </c>
      <c r="L54" s="39"/>
    </row>
    <row r="55" spans="1:12" ht="12.75">
      <c r="A55" s="383">
        <v>48</v>
      </c>
      <c r="B55" s="540" t="s">
        <v>461</v>
      </c>
      <c r="C55" s="536"/>
      <c r="D55" s="536"/>
      <c r="E55" s="537"/>
      <c r="F55" s="384">
        <v>1452200</v>
      </c>
      <c r="G55" s="387"/>
      <c r="H55" s="27">
        <v>538375</v>
      </c>
      <c r="I55" s="27">
        <v>264567</v>
      </c>
      <c r="J55" s="27"/>
      <c r="K55" s="27">
        <f>SUM(H55:I55:J55)</f>
        <v>802942</v>
      </c>
      <c r="L55" s="39"/>
    </row>
    <row r="56" spans="1:12" ht="12.75">
      <c r="A56" s="383">
        <v>49</v>
      </c>
      <c r="B56" s="540" t="s">
        <v>462</v>
      </c>
      <c r="C56" s="541"/>
      <c r="D56" s="541"/>
      <c r="E56" s="546"/>
      <c r="F56" s="384">
        <v>2000000</v>
      </c>
      <c r="G56" s="387"/>
      <c r="H56" s="90"/>
      <c r="I56" s="27">
        <v>1360038</v>
      </c>
      <c r="J56" s="27">
        <v>290000</v>
      </c>
      <c r="K56" s="27">
        <f>SUM(H56:I56:J56)</f>
        <v>1650038</v>
      </c>
      <c r="L56" s="395"/>
    </row>
    <row r="57" spans="1:12" ht="12.75">
      <c r="A57" s="383">
        <v>50</v>
      </c>
      <c r="B57" s="540" t="s">
        <v>463</v>
      </c>
      <c r="C57" s="541"/>
      <c r="D57" s="541"/>
      <c r="E57" s="546"/>
      <c r="F57" s="384">
        <v>980200</v>
      </c>
      <c r="G57" s="387"/>
      <c r="H57" s="90"/>
      <c r="I57" s="27">
        <v>882180</v>
      </c>
      <c r="J57" s="27"/>
      <c r="K57" s="27">
        <f>SUM(H57:I57:J57)</f>
        <v>882180</v>
      </c>
      <c r="L57" s="395"/>
    </row>
    <row r="58" spans="1:12" ht="12.75">
      <c r="A58" s="383">
        <v>51</v>
      </c>
      <c r="B58" s="540" t="s">
        <v>464</v>
      </c>
      <c r="C58" s="541"/>
      <c r="D58" s="541"/>
      <c r="E58" s="546"/>
      <c r="F58" s="384">
        <v>1607720</v>
      </c>
      <c r="G58" s="387"/>
      <c r="H58" s="90"/>
      <c r="I58" s="27">
        <v>732157</v>
      </c>
      <c r="J58" s="27">
        <v>224710</v>
      </c>
      <c r="K58" s="27">
        <f>SUM(H58:I58:J58)</f>
        <v>956867</v>
      </c>
      <c r="L58" s="395"/>
    </row>
    <row r="59" spans="1:12" ht="12.75">
      <c r="A59" s="383">
        <v>52</v>
      </c>
      <c r="B59" s="540" t="s">
        <v>465</v>
      </c>
      <c r="C59" s="541"/>
      <c r="D59" s="541"/>
      <c r="E59" s="546"/>
      <c r="F59" s="384">
        <v>2400000</v>
      </c>
      <c r="G59" s="387"/>
      <c r="H59" s="90"/>
      <c r="I59" s="27">
        <v>2400000</v>
      </c>
      <c r="J59" s="27"/>
      <c r="K59" s="27">
        <f>SUM(H59:I59:J59)</f>
        <v>2400000</v>
      </c>
      <c r="L59" s="395"/>
    </row>
    <row r="60" spans="1:12" ht="12.75">
      <c r="A60" s="383">
        <v>53</v>
      </c>
      <c r="B60" s="540" t="s">
        <v>466</v>
      </c>
      <c r="C60" s="541"/>
      <c r="D60" s="541"/>
      <c r="E60" s="546"/>
      <c r="F60" s="384">
        <v>2195045</v>
      </c>
      <c r="G60" s="387"/>
      <c r="H60" s="90"/>
      <c r="I60" s="27">
        <v>1359194</v>
      </c>
      <c r="J60" s="27">
        <v>224289</v>
      </c>
      <c r="K60" s="27">
        <f>SUM(H60:I60:J60)</f>
        <v>1583483</v>
      </c>
      <c r="L60" s="395"/>
    </row>
    <row r="61" spans="1:12" ht="12.75">
      <c r="A61" s="383">
        <v>54</v>
      </c>
      <c r="B61" s="540" t="s">
        <v>432</v>
      </c>
      <c r="C61" s="541"/>
      <c r="D61" s="541"/>
      <c r="E61" s="546"/>
      <c r="F61" s="384">
        <v>2130000</v>
      </c>
      <c r="G61" s="387"/>
      <c r="H61" s="90"/>
      <c r="I61" s="27">
        <v>261750</v>
      </c>
      <c r="J61" s="27">
        <v>551862</v>
      </c>
      <c r="K61" s="27">
        <f>SUM(H61:I61:J61)</f>
        <v>813612</v>
      </c>
      <c r="L61" s="395"/>
    </row>
    <row r="62" spans="1:12" ht="12.75">
      <c r="A62" s="383">
        <v>55</v>
      </c>
      <c r="B62" s="540" t="s">
        <v>467</v>
      </c>
      <c r="C62" s="541"/>
      <c r="D62" s="541"/>
      <c r="E62" s="546"/>
      <c r="F62" s="384">
        <v>1000000</v>
      </c>
      <c r="G62" s="387"/>
      <c r="H62" s="90"/>
      <c r="I62" s="27">
        <v>657964</v>
      </c>
      <c r="J62" s="27">
        <v>221852</v>
      </c>
      <c r="K62" s="27">
        <f>SUM(H62:I62:J62)</f>
        <v>879816</v>
      </c>
      <c r="L62" s="395"/>
    </row>
    <row r="63" spans="1:12" ht="12.75">
      <c r="A63" s="383">
        <v>56</v>
      </c>
      <c r="B63" s="540" t="s">
        <v>468</v>
      </c>
      <c r="C63" s="541"/>
      <c r="D63" s="541"/>
      <c r="E63" s="546"/>
      <c r="F63" s="384">
        <v>2818000</v>
      </c>
      <c r="G63" s="396"/>
      <c r="H63" s="90"/>
      <c r="I63" s="27">
        <v>2798000</v>
      </c>
      <c r="J63" s="27"/>
      <c r="K63" s="27">
        <f>SUM(H63:I63:J63)</f>
        <v>2798000</v>
      </c>
      <c r="L63" s="395"/>
    </row>
    <row r="64" spans="1:12" ht="12.75">
      <c r="A64" s="383">
        <v>57</v>
      </c>
      <c r="B64" s="540" t="s">
        <v>469</v>
      </c>
      <c r="C64" s="541"/>
      <c r="D64" s="541"/>
      <c r="E64" s="546"/>
      <c r="F64" s="384">
        <v>3000000</v>
      </c>
      <c r="G64" s="387"/>
      <c r="H64" s="90"/>
      <c r="I64" s="27">
        <v>3000000</v>
      </c>
      <c r="J64" s="27"/>
      <c r="K64" s="27">
        <f>SUM(H64:I64:J64)</f>
        <v>3000000</v>
      </c>
      <c r="L64" s="395"/>
    </row>
    <row r="65" spans="1:12" ht="12.75">
      <c r="A65" s="549" t="s">
        <v>470</v>
      </c>
      <c r="B65" s="550"/>
      <c r="C65" s="550"/>
      <c r="D65" s="550"/>
      <c r="E65" s="550"/>
      <c r="F65" s="550"/>
      <c r="G65" s="550"/>
      <c r="H65" s="550"/>
      <c r="I65" s="550"/>
      <c r="J65" s="550"/>
      <c r="K65" s="551"/>
      <c r="L65" s="395"/>
    </row>
    <row r="66" spans="1:12" ht="12.75">
      <c r="A66" s="383">
        <v>58</v>
      </c>
      <c r="B66" s="540" t="s">
        <v>471</v>
      </c>
      <c r="C66" s="541"/>
      <c r="D66" s="541"/>
      <c r="E66" s="546"/>
      <c r="F66" s="384">
        <v>1499769</v>
      </c>
      <c r="G66" s="387"/>
      <c r="H66" s="90"/>
      <c r="I66" s="27">
        <v>1202760</v>
      </c>
      <c r="J66" s="27">
        <v>139210</v>
      </c>
      <c r="K66" s="27">
        <f>SUM(I66:J66)</f>
        <v>1341970</v>
      </c>
      <c r="L66" s="395"/>
    </row>
    <row r="67" spans="1:12" ht="12.75" customHeight="1">
      <c r="A67" s="383">
        <v>59</v>
      </c>
      <c r="B67" s="540" t="s">
        <v>472</v>
      </c>
      <c r="C67" s="541"/>
      <c r="D67" s="541"/>
      <c r="E67" s="546"/>
      <c r="F67" s="384">
        <v>2000000</v>
      </c>
      <c r="G67" s="387"/>
      <c r="H67" s="90"/>
      <c r="I67" s="27">
        <v>975000</v>
      </c>
      <c r="J67" s="27">
        <v>54252</v>
      </c>
      <c r="K67" s="27">
        <f aca="true" t="shared" si="0" ref="K67:K105">SUM(I67:J67)</f>
        <v>1029252</v>
      </c>
      <c r="L67" s="395"/>
    </row>
    <row r="68" spans="1:12" ht="12.75">
      <c r="A68" s="383">
        <v>60</v>
      </c>
      <c r="B68" s="540" t="s">
        <v>473</v>
      </c>
      <c r="C68" s="541"/>
      <c r="D68" s="541"/>
      <c r="E68" s="546"/>
      <c r="F68" s="384">
        <v>1500000</v>
      </c>
      <c r="G68" s="387"/>
      <c r="H68" s="90"/>
      <c r="I68" s="27">
        <v>255000</v>
      </c>
      <c r="J68" s="27">
        <v>692347</v>
      </c>
      <c r="K68" s="27">
        <f t="shared" si="0"/>
        <v>947347</v>
      </c>
      <c r="L68" s="395"/>
    </row>
    <row r="69" spans="1:12" ht="12.75" customHeight="1">
      <c r="A69" s="383">
        <v>61</v>
      </c>
      <c r="B69" s="540" t="s">
        <v>474</v>
      </c>
      <c r="C69" s="541"/>
      <c r="D69" s="541"/>
      <c r="E69" s="546"/>
      <c r="F69" s="384">
        <v>2500000</v>
      </c>
      <c r="G69" s="387"/>
      <c r="H69" s="90"/>
      <c r="I69" s="27">
        <v>757029</v>
      </c>
      <c r="J69" s="27">
        <v>251000</v>
      </c>
      <c r="K69" s="27">
        <f t="shared" si="0"/>
        <v>1008029</v>
      </c>
      <c r="L69" s="395" t="s">
        <v>164</v>
      </c>
    </row>
    <row r="70" spans="1:12" ht="12.75">
      <c r="A70" s="383">
        <v>62</v>
      </c>
      <c r="B70" s="540" t="s">
        <v>475</v>
      </c>
      <c r="C70" s="541"/>
      <c r="D70" s="541"/>
      <c r="E70" s="546"/>
      <c r="F70" s="384">
        <v>245708</v>
      </c>
      <c r="G70" s="387"/>
      <c r="H70" s="90"/>
      <c r="I70" s="27">
        <v>206843</v>
      </c>
      <c r="J70" s="27">
        <v>13500</v>
      </c>
      <c r="K70" s="27">
        <f t="shared" si="0"/>
        <v>220343</v>
      </c>
      <c r="L70" s="395"/>
    </row>
    <row r="71" spans="1:12" ht="12.75">
      <c r="A71" s="383">
        <v>63</v>
      </c>
      <c r="B71" s="540" t="s">
        <v>476</v>
      </c>
      <c r="C71" s="541"/>
      <c r="D71" s="541"/>
      <c r="E71" s="546"/>
      <c r="F71" s="384">
        <v>168697</v>
      </c>
      <c r="G71" s="387"/>
      <c r="H71" s="90"/>
      <c r="I71" s="27">
        <v>158287</v>
      </c>
      <c r="J71" s="27"/>
      <c r="K71" s="27">
        <f t="shared" si="0"/>
        <v>158287</v>
      </c>
      <c r="L71" s="395"/>
    </row>
    <row r="72" spans="1:12" ht="12.75">
      <c r="A72" s="383">
        <v>64</v>
      </c>
      <c r="B72" s="540" t="s">
        <v>477</v>
      </c>
      <c r="C72" s="541"/>
      <c r="D72" s="541"/>
      <c r="E72" s="546"/>
      <c r="F72" s="384">
        <v>1449077</v>
      </c>
      <c r="G72" s="387"/>
      <c r="H72" s="90"/>
      <c r="I72" s="27">
        <v>883983</v>
      </c>
      <c r="J72" s="27">
        <v>111280</v>
      </c>
      <c r="K72" s="27">
        <f t="shared" si="0"/>
        <v>995263</v>
      </c>
      <c r="L72" s="395"/>
    </row>
    <row r="73" spans="1:12" ht="12.75">
      <c r="A73" s="383">
        <v>65</v>
      </c>
      <c r="B73" s="540" t="s">
        <v>478</v>
      </c>
      <c r="C73" s="541"/>
      <c r="D73" s="541"/>
      <c r="E73" s="546"/>
      <c r="F73" s="384">
        <v>3000000</v>
      </c>
      <c r="G73" s="387"/>
      <c r="H73" s="90"/>
      <c r="I73" s="27">
        <v>737000</v>
      </c>
      <c r="J73" s="27">
        <v>1363199</v>
      </c>
      <c r="K73" s="27">
        <f t="shared" si="0"/>
        <v>2100199</v>
      </c>
      <c r="L73" s="395"/>
    </row>
    <row r="74" spans="1:12" ht="12.75">
      <c r="A74" s="383">
        <v>66</v>
      </c>
      <c r="B74" s="540" t="s">
        <v>479</v>
      </c>
      <c r="C74" s="541"/>
      <c r="D74" s="541"/>
      <c r="E74" s="546"/>
      <c r="F74" s="384">
        <v>1000000</v>
      </c>
      <c r="G74" s="387"/>
      <c r="H74" s="90"/>
      <c r="I74" s="27">
        <v>950000</v>
      </c>
      <c r="J74" s="27"/>
      <c r="K74" s="27">
        <f t="shared" si="0"/>
        <v>950000</v>
      </c>
      <c r="L74" s="395"/>
    </row>
    <row r="75" spans="1:12" ht="12.75">
      <c r="A75" s="383">
        <v>67</v>
      </c>
      <c r="B75" s="540" t="s">
        <v>480</v>
      </c>
      <c r="C75" s="541"/>
      <c r="D75" s="541"/>
      <c r="E75" s="546"/>
      <c r="F75" s="384">
        <v>956900</v>
      </c>
      <c r="G75" s="387"/>
      <c r="H75" s="90"/>
      <c r="I75" s="27">
        <v>451605</v>
      </c>
      <c r="J75" s="27"/>
      <c r="K75" s="27">
        <f t="shared" si="0"/>
        <v>451605</v>
      </c>
      <c r="L75" s="395"/>
    </row>
    <row r="76" spans="1:12" ht="12.75">
      <c r="A76" s="383">
        <v>68</v>
      </c>
      <c r="B76" s="540" t="s">
        <v>481</v>
      </c>
      <c r="C76" s="541"/>
      <c r="D76" s="541"/>
      <c r="E76" s="546"/>
      <c r="F76" s="384">
        <v>600000</v>
      </c>
      <c r="G76" s="387"/>
      <c r="H76" s="90"/>
      <c r="I76" s="27">
        <v>144288</v>
      </c>
      <c r="J76" s="27"/>
      <c r="K76" s="27">
        <f t="shared" si="0"/>
        <v>144288</v>
      </c>
      <c r="L76" s="395"/>
    </row>
    <row r="77" spans="1:12" ht="12.75">
      <c r="A77" s="383">
        <v>69</v>
      </c>
      <c r="B77" s="540" t="s">
        <v>482</v>
      </c>
      <c r="C77" s="541"/>
      <c r="D77" s="541"/>
      <c r="E77" s="546"/>
      <c r="F77" s="384">
        <v>3500000</v>
      </c>
      <c r="G77" s="387"/>
      <c r="H77" s="90"/>
      <c r="I77" s="27">
        <v>2020846</v>
      </c>
      <c r="J77" s="27"/>
      <c r="K77" s="27">
        <f t="shared" si="0"/>
        <v>2020846</v>
      </c>
      <c r="L77" s="395"/>
    </row>
    <row r="78" spans="1:12" ht="12.75">
      <c r="A78" s="383">
        <v>70</v>
      </c>
      <c r="B78" s="540" t="s">
        <v>483</v>
      </c>
      <c r="C78" s="541"/>
      <c r="D78" s="541"/>
      <c r="E78" s="546"/>
      <c r="F78" s="384">
        <v>1759794</v>
      </c>
      <c r="G78" s="387"/>
      <c r="H78" s="90"/>
      <c r="I78" s="27">
        <v>847447</v>
      </c>
      <c r="J78" s="27">
        <v>170747</v>
      </c>
      <c r="K78" s="27">
        <f t="shared" si="0"/>
        <v>1018194</v>
      </c>
      <c r="L78" s="395"/>
    </row>
    <row r="79" spans="1:12" ht="12.75" customHeight="1">
      <c r="A79" s="383">
        <v>71</v>
      </c>
      <c r="B79" s="540" t="s">
        <v>484</v>
      </c>
      <c r="C79" s="541"/>
      <c r="D79" s="541"/>
      <c r="E79" s="546"/>
      <c r="F79" s="384">
        <v>3800000</v>
      </c>
      <c r="G79" s="387"/>
      <c r="H79" s="90"/>
      <c r="I79" s="27"/>
      <c r="J79" s="27"/>
      <c r="K79" s="27">
        <f t="shared" si="0"/>
        <v>0</v>
      </c>
      <c r="L79" s="395"/>
    </row>
    <row r="80" spans="1:12" ht="12.75" customHeight="1">
      <c r="A80" s="383">
        <v>72</v>
      </c>
      <c r="B80" s="547" t="s">
        <v>485</v>
      </c>
      <c r="C80" s="548"/>
      <c r="D80" s="548"/>
      <c r="E80" s="390"/>
      <c r="F80" s="384"/>
      <c r="G80" s="387"/>
      <c r="H80" s="90"/>
      <c r="I80" s="27">
        <v>2366200</v>
      </c>
      <c r="J80" s="27"/>
      <c r="K80" s="27">
        <f t="shared" si="0"/>
        <v>2366200</v>
      </c>
      <c r="L80" s="395"/>
    </row>
    <row r="81" spans="1:12" ht="12.75">
      <c r="A81" s="383">
        <v>73</v>
      </c>
      <c r="B81" s="540" t="s">
        <v>486</v>
      </c>
      <c r="C81" s="541"/>
      <c r="D81" s="541"/>
      <c r="E81" s="546"/>
      <c r="F81" s="384">
        <v>808500</v>
      </c>
      <c r="G81" s="387"/>
      <c r="H81" s="90"/>
      <c r="I81" s="27">
        <v>404250</v>
      </c>
      <c r="J81" s="27">
        <v>25000</v>
      </c>
      <c r="K81" s="27">
        <f t="shared" si="0"/>
        <v>429250</v>
      </c>
      <c r="L81" s="395"/>
    </row>
    <row r="82" spans="1:12" ht="12.75">
      <c r="A82" s="383">
        <v>74</v>
      </c>
      <c r="B82" s="540" t="s">
        <v>487</v>
      </c>
      <c r="C82" s="541"/>
      <c r="D82" s="541"/>
      <c r="E82" s="546"/>
      <c r="F82" s="384">
        <v>3997000</v>
      </c>
      <c r="G82" s="387"/>
      <c r="H82" s="90"/>
      <c r="I82" s="27">
        <v>935000</v>
      </c>
      <c r="J82" s="27">
        <v>470000</v>
      </c>
      <c r="K82" s="27">
        <f t="shared" si="0"/>
        <v>1405000</v>
      </c>
      <c r="L82" s="395"/>
    </row>
    <row r="83" spans="1:12" ht="12.75">
      <c r="A83" s="383">
        <v>75</v>
      </c>
      <c r="B83" s="540" t="s">
        <v>488</v>
      </c>
      <c r="C83" s="541"/>
      <c r="D83" s="541"/>
      <c r="E83" s="546"/>
      <c r="F83" s="384">
        <v>536485</v>
      </c>
      <c r="G83" s="387"/>
      <c r="H83" s="90"/>
      <c r="I83" s="27">
        <v>175000</v>
      </c>
      <c r="J83" s="27"/>
      <c r="K83" s="27">
        <f t="shared" si="0"/>
        <v>175000</v>
      </c>
      <c r="L83" s="395"/>
    </row>
    <row r="84" spans="1:12" ht="12.75">
      <c r="A84" s="383">
        <v>76</v>
      </c>
      <c r="B84" s="540" t="s">
        <v>489</v>
      </c>
      <c r="C84" s="541"/>
      <c r="D84" s="541"/>
      <c r="E84" s="546"/>
      <c r="F84" s="384">
        <v>1996314</v>
      </c>
      <c r="G84" s="387"/>
      <c r="H84" s="90"/>
      <c r="I84" s="27">
        <v>53846</v>
      </c>
      <c r="J84" s="27">
        <v>219250</v>
      </c>
      <c r="K84" s="27">
        <f t="shared" si="0"/>
        <v>273096</v>
      </c>
      <c r="L84" s="395"/>
    </row>
    <row r="85" spans="1:12" ht="12.75">
      <c r="A85" s="383">
        <v>77</v>
      </c>
      <c r="B85" s="540" t="s">
        <v>490</v>
      </c>
      <c r="C85" s="541"/>
      <c r="D85" s="541"/>
      <c r="E85" s="546"/>
      <c r="F85" s="384">
        <v>1604478</v>
      </c>
      <c r="G85" s="387"/>
      <c r="H85" s="90"/>
      <c r="I85" s="27">
        <v>134404</v>
      </c>
      <c r="J85" s="27">
        <v>203684</v>
      </c>
      <c r="K85" s="27">
        <f t="shared" si="0"/>
        <v>338088</v>
      </c>
      <c r="L85" s="395"/>
    </row>
    <row r="86" spans="1:12" ht="12.75">
      <c r="A86" s="383">
        <v>78</v>
      </c>
      <c r="B86" s="540" t="s">
        <v>491</v>
      </c>
      <c r="C86" s="541"/>
      <c r="D86" s="541"/>
      <c r="E86" s="546"/>
      <c r="F86" s="384">
        <v>380000</v>
      </c>
      <c r="G86" s="387"/>
      <c r="H86" s="90"/>
      <c r="I86" s="27"/>
      <c r="J86" s="27">
        <v>200000</v>
      </c>
      <c r="K86" s="27">
        <f t="shared" si="0"/>
        <v>200000</v>
      </c>
      <c r="L86" s="395"/>
    </row>
    <row r="87" spans="1:12" ht="12.75">
      <c r="A87" s="383">
        <v>79</v>
      </c>
      <c r="B87" s="540" t="s">
        <v>492</v>
      </c>
      <c r="C87" s="541"/>
      <c r="D87" s="541"/>
      <c r="E87" s="546"/>
      <c r="F87" s="384">
        <v>5438846</v>
      </c>
      <c r="G87" s="387"/>
      <c r="H87" s="90"/>
      <c r="I87" s="27">
        <v>5350542</v>
      </c>
      <c r="J87" s="27"/>
      <c r="K87" s="27">
        <f t="shared" si="0"/>
        <v>5350542</v>
      </c>
      <c r="L87" s="395"/>
    </row>
    <row r="88" spans="1:12" ht="12.75">
      <c r="A88" s="383">
        <v>80</v>
      </c>
      <c r="B88" s="540" t="s">
        <v>493</v>
      </c>
      <c r="C88" s="541"/>
      <c r="D88" s="541"/>
      <c r="E88" s="546"/>
      <c r="F88" s="384">
        <v>2957153</v>
      </c>
      <c r="G88" s="387"/>
      <c r="H88" s="90"/>
      <c r="I88" s="27">
        <v>471644</v>
      </c>
      <c r="J88" s="27"/>
      <c r="K88" s="27">
        <f t="shared" si="0"/>
        <v>471644</v>
      </c>
      <c r="L88" s="395"/>
    </row>
    <row r="89" spans="1:12" ht="12.75">
      <c r="A89" s="383">
        <v>81</v>
      </c>
      <c r="B89" s="540" t="s">
        <v>494</v>
      </c>
      <c r="C89" s="541"/>
      <c r="D89" s="541"/>
      <c r="E89" s="546"/>
      <c r="F89" s="384">
        <v>2463550</v>
      </c>
      <c r="G89" s="387"/>
      <c r="H89" s="90"/>
      <c r="I89" s="27">
        <v>739065</v>
      </c>
      <c r="J89" s="27"/>
      <c r="K89" s="27">
        <f t="shared" si="0"/>
        <v>739065</v>
      </c>
      <c r="L89" s="395"/>
    </row>
    <row r="90" spans="1:12" ht="12.75">
      <c r="A90" s="383">
        <v>82</v>
      </c>
      <c r="B90" s="540" t="s">
        <v>495</v>
      </c>
      <c r="C90" s="541"/>
      <c r="D90" s="541"/>
      <c r="E90" s="546"/>
      <c r="F90" s="384">
        <v>3808160</v>
      </c>
      <c r="G90" s="387"/>
      <c r="H90" s="90"/>
      <c r="I90" s="27"/>
      <c r="J90" s="27"/>
      <c r="K90" s="27">
        <f t="shared" si="0"/>
        <v>0</v>
      </c>
      <c r="L90" s="395"/>
    </row>
    <row r="91" spans="1:12" ht="12.75">
      <c r="A91" s="383">
        <v>83</v>
      </c>
      <c r="B91" s="540" t="s">
        <v>496</v>
      </c>
      <c r="C91" s="541"/>
      <c r="D91" s="541"/>
      <c r="E91" s="546"/>
      <c r="F91" s="384">
        <v>589450</v>
      </c>
      <c r="G91" s="387"/>
      <c r="H91" s="90"/>
      <c r="I91" s="27"/>
      <c r="J91" s="27">
        <v>102750</v>
      </c>
      <c r="K91" s="27">
        <f t="shared" si="0"/>
        <v>102750</v>
      </c>
      <c r="L91" s="395"/>
    </row>
    <row r="92" spans="1:12" ht="12.75">
      <c r="A92" s="383">
        <v>84</v>
      </c>
      <c r="B92" s="540" t="s">
        <v>497</v>
      </c>
      <c r="C92" s="541"/>
      <c r="D92" s="541"/>
      <c r="E92" s="546"/>
      <c r="F92" s="384">
        <v>68600</v>
      </c>
      <c r="G92" s="387"/>
      <c r="H92" s="90"/>
      <c r="I92" s="27"/>
      <c r="J92" s="27"/>
      <c r="K92" s="27">
        <f t="shared" si="0"/>
        <v>0</v>
      </c>
      <c r="L92" s="395"/>
    </row>
    <row r="93" spans="1:12" ht="12.75">
      <c r="A93" s="383">
        <v>85</v>
      </c>
      <c r="B93" s="540" t="s">
        <v>498</v>
      </c>
      <c r="C93" s="541"/>
      <c r="D93" s="541"/>
      <c r="E93" s="546"/>
      <c r="F93" s="384">
        <v>3631191</v>
      </c>
      <c r="G93" s="387"/>
      <c r="H93" s="90"/>
      <c r="I93" s="27"/>
      <c r="J93" s="27"/>
      <c r="K93" s="27">
        <f t="shared" si="0"/>
        <v>0</v>
      </c>
      <c r="L93" s="395"/>
    </row>
    <row r="94" spans="1:12" ht="12.75">
      <c r="A94" s="383">
        <v>86</v>
      </c>
      <c r="B94" s="540" t="s">
        <v>499</v>
      </c>
      <c r="C94" s="541"/>
      <c r="D94" s="541"/>
      <c r="E94" s="546"/>
      <c r="F94" s="384">
        <v>328944</v>
      </c>
      <c r="G94" s="387"/>
      <c r="H94" s="90"/>
      <c r="I94" s="27"/>
      <c r="J94" s="27"/>
      <c r="K94" s="27">
        <f t="shared" si="0"/>
        <v>0</v>
      </c>
      <c r="L94" s="395"/>
    </row>
    <row r="95" spans="1:12" ht="12.75">
      <c r="A95" s="383">
        <v>87</v>
      </c>
      <c r="B95" s="540" t="s">
        <v>500</v>
      </c>
      <c r="C95" s="541"/>
      <c r="D95" s="541"/>
      <c r="E95" s="546"/>
      <c r="F95" s="384">
        <v>2113458</v>
      </c>
      <c r="G95" s="387"/>
      <c r="H95" s="90"/>
      <c r="I95" s="27"/>
      <c r="J95" s="27"/>
      <c r="K95" s="27">
        <f t="shared" si="0"/>
        <v>0</v>
      </c>
      <c r="L95" s="395"/>
    </row>
    <row r="96" spans="1:12" ht="12.75">
      <c r="A96" s="383">
        <v>88</v>
      </c>
      <c r="B96" s="540" t="s">
        <v>501</v>
      </c>
      <c r="C96" s="541"/>
      <c r="D96" s="541"/>
      <c r="E96" s="546"/>
      <c r="F96" s="384">
        <v>595590</v>
      </c>
      <c r="G96" s="387"/>
      <c r="H96" s="90"/>
      <c r="I96" s="27"/>
      <c r="J96" s="27"/>
      <c r="K96" s="27">
        <f t="shared" si="0"/>
        <v>0</v>
      </c>
      <c r="L96" s="395"/>
    </row>
    <row r="97" spans="1:12" ht="12.75">
      <c r="A97" s="383">
        <v>89</v>
      </c>
      <c r="B97" s="540" t="s">
        <v>502</v>
      </c>
      <c r="C97" s="541"/>
      <c r="D97" s="541"/>
      <c r="E97" s="546"/>
      <c r="F97" s="384">
        <v>1814119</v>
      </c>
      <c r="G97" s="387"/>
      <c r="H97" s="90"/>
      <c r="I97" s="27"/>
      <c r="J97" s="27"/>
      <c r="K97" s="27">
        <f t="shared" si="0"/>
        <v>0</v>
      </c>
      <c r="L97" s="395"/>
    </row>
    <row r="98" spans="1:12" ht="12.75">
      <c r="A98" s="383">
        <v>90</v>
      </c>
      <c r="B98" s="540" t="s">
        <v>503</v>
      </c>
      <c r="C98" s="541"/>
      <c r="D98" s="541"/>
      <c r="E98" s="546"/>
      <c r="F98" s="384"/>
      <c r="G98" s="387"/>
      <c r="H98" s="90"/>
      <c r="I98" s="27"/>
      <c r="J98" s="27"/>
      <c r="K98" s="27">
        <f t="shared" si="0"/>
        <v>0</v>
      </c>
      <c r="L98" s="395"/>
    </row>
    <row r="99" spans="1:12" ht="12.75">
      <c r="A99" s="383">
        <v>91</v>
      </c>
      <c r="B99" s="540" t="s">
        <v>504</v>
      </c>
      <c r="C99" s="541"/>
      <c r="D99" s="541"/>
      <c r="E99" s="546"/>
      <c r="F99" s="384"/>
      <c r="G99" s="387"/>
      <c r="H99" s="90"/>
      <c r="I99" s="27"/>
      <c r="J99" s="27"/>
      <c r="K99" s="27">
        <f t="shared" si="0"/>
        <v>0</v>
      </c>
      <c r="L99" s="395"/>
    </row>
    <row r="100" spans="1:12" ht="12.75">
      <c r="A100" s="383">
        <v>92</v>
      </c>
      <c r="B100" s="540" t="s">
        <v>505</v>
      </c>
      <c r="C100" s="541"/>
      <c r="D100" s="541"/>
      <c r="E100" s="546"/>
      <c r="F100" s="384">
        <v>1999980</v>
      </c>
      <c r="G100" s="387"/>
      <c r="H100" s="90"/>
      <c r="I100" s="27"/>
      <c r="J100" s="27"/>
      <c r="K100" s="27">
        <f t="shared" si="0"/>
        <v>0</v>
      </c>
      <c r="L100" s="395"/>
    </row>
    <row r="101" spans="1:12" ht="12.75">
      <c r="A101" s="383">
        <v>93</v>
      </c>
      <c r="B101" s="540" t="s">
        <v>506</v>
      </c>
      <c r="C101" s="541"/>
      <c r="D101" s="541"/>
      <c r="E101" s="546"/>
      <c r="F101" s="384">
        <v>5000000</v>
      </c>
      <c r="G101" s="387"/>
      <c r="H101" s="90"/>
      <c r="I101" s="27"/>
      <c r="J101" s="27"/>
      <c r="K101" s="27">
        <f t="shared" si="0"/>
        <v>0</v>
      </c>
      <c r="L101" s="395"/>
    </row>
    <row r="102" spans="1:12" ht="12.75">
      <c r="A102" s="383">
        <v>94</v>
      </c>
      <c r="B102" s="540" t="s">
        <v>507</v>
      </c>
      <c r="C102" s="541"/>
      <c r="D102" s="541"/>
      <c r="E102" s="546"/>
      <c r="F102" s="384">
        <v>3000000</v>
      </c>
      <c r="G102" s="387"/>
      <c r="H102" s="90"/>
      <c r="I102" s="27"/>
      <c r="J102" s="27"/>
      <c r="K102" s="27">
        <f t="shared" si="0"/>
        <v>0</v>
      </c>
      <c r="L102" s="395"/>
    </row>
    <row r="103" spans="1:12" ht="12.75">
      <c r="A103" s="383">
        <v>95</v>
      </c>
      <c r="B103" s="540" t="s">
        <v>508</v>
      </c>
      <c r="C103" s="541"/>
      <c r="D103" s="541"/>
      <c r="E103" s="546"/>
      <c r="F103" s="384">
        <v>1496871</v>
      </c>
      <c r="G103" s="387"/>
      <c r="H103" s="90"/>
      <c r="I103" s="27"/>
      <c r="J103" s="27"/>
      <c r="K103" s="27">
        <f t="shared" si="0"/>
        <v>0</v>
      </c>
      <c r="L103" s="395"/>
    </row>
    <row r="104" spans="1:12" ht="12.75" customHeight="1">
      <c r="A104" s="383">
        <v>96</v>
      </c>
      <c r="B104" s="540" t="s">
        <v>509</v>
      </c>
      <c r="C104" s="541"/>
      <c r="D104" s="541"/>
      <c r="E104" s="546"/>
      <c r="F104" s="384"/>
      <c r="G104" s="387"/>
      <c r="H104" s="90"/>
      <c r="I104" s="27"/>
      <c r="J104" s="27"/>
      <c r="K104" s="27">
        <f t="shared" si="0"/>
        <v>0</v>
      </c>
      <c r="L104" s="395"/>
    </row>
    <row r="105" spans="1:12" ht="12.75" customHeight="1">
      <c r="A105" s="383">
        <v>97</v>
      </c>
      <c r="B105" s="540" t="s">
        <v>510</v>
      </c>
      <c r="C105" s="541"/>
      <c r="D105" s="541"/>
      <c r="E105" s="546"/>
      <c r="F105" s="384"/>
      <c r="G105" s="387"/>
      <c r="H105" s="90"/>
      <c r="I105" s="27"/>
      <c r="J105" s="27"/>
      <c r="K105" s="27">
        <f t="shared" si="0"/>
        <v>0</v>
      </c>
      <c r="L105" s="395"/>
    </row>
    <row r="106" spans="1:12" ht="12.75">
      <c r="A106" s="540" t="s">
        <v>511</v>
      </c>
      <c r="B106" s="541"/>
      <c r="C106" s="541"/>
      <c r="D106" s="541"/>
      <c r="E106" s="541"/>
      <c r="F106" s="541"/>
      <c r="G106" s="541"/>
      <c r="H106" s="541"/>
      <c r="I106" s="541"/>
      <c r="J106" s="541"/>
      <c r="K106" s="546"/>
      <c r="L106" s="395"/>
    </row>
    <row r="107" spans="1:12" ht="12.75">
      <c r="A107" s="383">
        <v>98</v>
      </c>
      <c r="B107" s="540" t="s">
        <v>512</v>
      </c>
      <c r="C107" s="541"/>
      <c r="D107" s="541"/>
      <c r="E107" s="390"/>
      <c r="F107" s="384"/>
      <c r="G107" s="387"/>
      <c r="H107" s="90"/>
      <c r="I107" s="27"/>
      <c r="J107" s="27"/>
      <c r="K107" s="90"/>
      <c r="L107" s="395"/>
    </row>
    <row r="108" spans="1:12" ht="12.75">
      <c r="A108" s="383">
        <v>99</v>
      </c>
      <c r="B108" s="540" t="s">
        <v>513</v>
      </c>
      <c r="C108" s="541"/>
      <c r="D108" s="541"/>
      <c r="E108" s="390"/>
      <c r="F108" s="384"/>
      <c r="G108" s="387"/>
      <c r="H108" s="90"/>
      <c r="I108" s="27"/>
      <c r="J108" s="27"/>
      <c r="K108" s="90"/>
      <c r="L108" s="395"/>
    </row>
    <row r="109" spans="1:12" ht="12.75">
      <c r="A109" s="383">
        <v>100</v>
      </c>
      <c r="B109" s="540" t="s">
        <v>514</v>
      </c>
      <c r="C109" s="541"/>
      <c r="D109" s="541"/>
      <c r="E109" s="390"/>
      <c r="F109" s="384"/>
      <c r="G109" s="387"/>
      <c r="H109" s="90"/>
      <c r="I109" s="27"/>
      <c r="J109" s="27"/>
      <c r="K109" s="90"/>
      <c r="L109" s="395"/>
    </row>
    <row r="110" spans="1:12" ht="12.75">
      <c r="A110" s="383">
        <v>101</v>
      </c>
      <c r="B110" s="540" t="s">
        <v>515</v>
      </c>
      <c r="C110" s="541"/>
      <c r="D110" s="541"/>
      <c r="E110" s="390"/>
      <c r="F110" s="384"/>
      <c r="G110" s="387"/>
      <c r="H110" s="90"/>
      <c r="I110" s="27"/>
      <c r="J110" s="27"/>
      <c r="K110" s="90"/>
      <c r="L110" s="395"/>
    </row>
    <row r="111" spans="1:12" ht="12.75">
      <c r="A111" s="383">
        <v>102</v>
      </c>
      <c r="B111" s="540" t="s">
        <v>516</v>
      </c>
      <c r="C111" s="541"/>
      <c r="D111" s="541"/>
      <c r="E111" s="390"/>
      <c r="F111" s="384"/>
      <c r="G111" s="387"/>
      <c r="H111" s="90"/>
      <c r="I111" s="27"/>
      <c r="J111" s="27"/>
      <c r="K111" s="90"/>
      <c r="L111" s="395"/>
    </row>
    <row r="112" spans="1:12" ht="12.75">
      <c r="A112" s="383"/>
      <c r="B112" s="542"/>
      <c r="C112" s="543"/>
      <c r="D112" s="543"/>
      <c r="E112" s="544"/>
      <c r="F112" s="384"/>
      <c r="G112" s="387"/>
      <c r="H112" s="90"/>
      <c r="I112" s="27"/>
      <c r="J112" s="27"/>
      <c r="K112" s="27"/>
      <c r="L112" s="395"/>
    </row>
    <row r="113" spans="1:12" ht="12.75">
      <c r="A113" s="545" t="s">
        <v>517</v>
      </c>
      <c r="B113" s="545"/>
      <c r="C113" s="545"/>
      <c r="D113" s="545"/>
      <c r="E113" s="545"/>
      <c r="F113" s="126">
        <f>SUM(F6:F112)</f>
        <v>176945444</v>
      </c>
      <c r="G113" s="126">
        <f>SUM(G6:G112)</f>
        <v>18392869.15</v>
      </c>
      <c r="H113" s="66">
        <f>SUM(H6:H112)</f>
        <v>40613156.6</v>
      </c>
      <c r="I113" s="66">
        <f>SUM(I6:I112)</f>
        <v>55219925</v>
      </c>
      <c r="J113" s="66">
        <f>SUM(J6:J112)</f>
        <v>6227455</v>
      </c>
      <c r="K113" s="126">
        <f>SUM(G113:H113:I113:J113)</f>
        <v>120453405.75</v>
      </c>
      <c r="L113" s="397"/>
    </row>
    <row r="114" ht="24.75" customHeight="1"/>
    <row r="115" spans="1:11" ht="12.75">
      <c r="A115" s="532" t="s">
        <v>518</v>
      </c>
      <c r="B115" s="532"/>
      <c r="C115" s="532"/>
      <c r="D115" s="532"/>
      <c r="E115" s="532"/>
      <c r="F115" s="532"/>
      <c r="G115" s="532"/>
      <c r="H115" s="532"/>
      <c r="I115" s="532"/>
      <c r="J115" s="532"/>
      <c r="K115" s="532"/>
    </row>
    <row r="116" spans="1:11" ht="39.75" customHeight="1">
      <c r="A116" s="398" t="s">
        <v>519</v>
      </c>
      <c r="B116" s="539" t="s">
        <v>404</v>
      </c>
      <c r="C116" s="539"/>
      <c r="D116" s="539"/>
      <c r="E116" s="539"/>
      <c r="F116" s="4"/>
      <c r="G116" s="4"/>
      <c r="H116" s="4"/>
      <c r="I116" s="398"/>
      <c r="J116" s="398" t="s">
        <v>520</v>
      </c>
      <c r="K116" s="399" t="s">
        <v>410</v>
      </c>
    </row>
    <row r="117" spans="1:11" ht="12.75">
      <c r="A117" s="400">
        <v>38</v>
      </c>
      <c r="B117" s="538" t="s">
        <v>451</v>
      </c>
      <c r="C117" s="538"/>
      <c r="D117" s="538"/>
      <c r="E117" s="538"/>
      <c r="F117" s="4"/>
      <c r="G117" s="4"/>
      <c r="H117" s="4"/>
      <c r="I117" s="9"/>
      <c r="J117" s="9">
        <v>29538</v>
      </c>
      <c r="K117" s="9">
        <f>SUM(J117)</f>
        <v>29538</v>
      </c>
    </row>
    <row r="118" spans="1:11" ht="12.75">
      <c r="A118" s="400">
        <v>44</v>
      </c>
      <c r="B118" s="535" t="s">
        <v>521</v>
      </c>
      <c r="C118" s="536"/>
      <c r="D118" s="536"/>
      <c r="E118" s="537"/>
      <c r="F118" s="4"/>
      <c r="G118" s="4"/>
      <c r="H118" s="4"/>
      <c r="I118" s="9"/>
      <c r="J118" s="9">
        <v>60000</v>
      </c>
      <c r="K118" s="9">
        <f aca="true" t="shared" si="1" ref="K118:K123">SUM(J118)</f>
        <v>60000</v>
      </c>
    </row>
    <row r="119" spans="1:11" ht="12.75">
      <c r="A119" s="400">
        <v>52</v>
      </c>
      <c r="B119" s="538" t="s">
        <v>465</v>
      </c>
      <c r="C119" s="538"/>
      <c r="D119" s="538"/>
      <c r="E119" s="538"/>
      <c r="F119" s="4"/>
      <c r="G119" s="4"/>
      <c r="H119" s="4"/>
      <c r="I119" s="9"/>
      <c r="J119" s="9">
        <v>3107</v>
      </c>
      <c r="K119" s="9">
        <f t="shared" si="1"/>
        <v>3107</v>
      </c>
    </row>
    <row r="120" spans="1:11" ht="12.75">
      <c r="A120" s="400">
        <v>53</v>
      </c>
      <c r="B120" s="538" t="s">
        <v>466</v>
      </c>
      <c r="C120" s="538"/>
      <c r="D120" s="538"/>
      <c r="E120" s="538"/>
      <c r="F120" s="4"/>
      <c r="G120" s="4"/>
      <c r="H120" s="4"/>
      <c r="I120" s="9"/>
      <c r="J120" s="9">
        <v>4470</v>
      </c>
      <c r="K120" s="9">
        <f t="shared" si="1"/>
        <v>4470</v>
      </c>
    </row>
    <row r="121" spans="1:12" ht="12.75">
      <c r="A121" s="400">
        <v>56</v>
      </c>
      <c r="B121" s="535" t="s">
        <v>468</v>
      </c>
      <c r="C121" s="536"/>
      <c r="D121" s="536"/>
      <c r="E121" s="537"/>
      <c r="F121" s="4"/>
      <c r="G121" s="4"/>
      <c r="H121" s="4"/>
      <c r="I121" s="9"/>
      <c r="J121" s="9">
        <v>33476</v>
      </c>
      <c r="K121" s="9">
        <f t="shared" si="1"/>
        <v>33476</v>
      </c>
      <c r="L121" s="388"/>
    </row>
    <row r="122" spans="1:11" ht="12.75">
      <c r="A122" s="400">
        <v>79</v>
      </c>
      <c r="B122" s="538" t="s">
        <v>522</v>
      </c>
      <c r="C122" s="538"/>
      <c r="D122" s="538"/>
      <c r="E122" s="538"/>
      <c r="F122" s="4"/>
      <c r="G122" s="4"/>
      <c r="H122" s="4"/>
      <c r="I122" s="9"/>
      <c r="J122" s="9">
        <v>35</v>
      </c>
      <c r="K122" s="9">
        <f t="shared" si="1"/>
        <v>35</v>
      </c>
    </row>
    <row r="123" spans="1:11" ht="12.75">
      <c r="A123" s="400"/>
      <c r="B123" s="535"/>
      <c r="C123" s="536"/>
      <c r="D123" s="536"/>
      <c r="E123" s="537"/>
      <c r="F123" s="4"/>
      <c r="G123" s="4"/>
      <c r="H123" s="4"/>
      <c r="I123" s="9"/>
      <c r="J123" s="9"/>
      <c r="K123" s="9">
        <f t="shared" si="1"/>
        <v>0</v>
      </c>
    </row>
    <row r="124" spans="1:11" ht="12.75">
      <c r="A124" s="532" t="s">
        <v>83</v>
      </c>
      <c r="B124" s="532"/>
      <c r="C124" s="532"/>
      <c r="D124" s="532"/>
      <c r="E124" s="532"/>
      <c r="F124" s="4"/>
      <c r="G124" s="4"/>
      <c r="H124" s="4"/>
      <c r="I124" s="401"/>
      <c r="J124" s="401">
        <f>SUM(J117:J123)</f>
        <v>130626</v>
      </c>
      <c r="K124" s="401">
        <f>SUM(K117:K123)</f>
        <v>130626</v>
      </c>
    </row>
    <row r="125" spans="1:11" ht="12.75">
      <c r="A125" s="529" t="s">
        <v>523</v>
      </c>
      <c r="B125" s="530"/>
      <c r="C125" s="530"/>
      <c r="D125" s="530"/>
      <c r="E125" s="531"/>
      <c r="F125" s="4"/>
      <c r="G125" s="4"/>
      <c r="H125" s="4"/>
      <c r="I125" s="401"/>
      <c r="J125" s="401"/>
      <c r="K125" s="401">
        <v>0</v>
      </c>
    </row>
    <row r="126" spans="1:11" ht="12.75">
      <c r="A126" s="529" t="s">
        <v>524</v>
      </c>
      <c r="B126" s="530"/>
      <c r="C126" s="530"/>
      <c r="D126" s="530"/>
      <c r="E126" s="402"/>
      <c r="F126" s="4"/>
      <c r="G126" s="4"/>
      <c r="H126" s="4"/>
      <c r="I126" s="401"/>
      <c r="J126" s="401"/>
      <c r="K126" s="401">
        <v>60000000</v>
      </c>
    </row>
    <row r="127" spans="1:11" ht="12.75">
      <c r="A127" s="529" t="s">
        <v>525</v>
      </c>
      <c r="B127" s="530"/>
      <c r="C127" s="530"/>
      <c r="D127" s="530"/>
      <c r="E127" s="531"/>
      <c r="F127" s="4"/>
      <c r="G127" s="4"/>
      <c r="H127" s="4"/>
      <c r="I127" s="401"/>
      <c r="J127" s="401"/>
      <c r="K127" s="401">
        <v>0</v>
      </c>
    </row>
    <row r="128" spans="1:11" ht="12.75">
      <c r="A128" s="532" t="s">
        <v>526</v>
      </c>
      <c r="B128" s="532"/>
      <c r="C128" s="532"/>
      <c r="D128" s="532"/>
      <c r="E128" s="532"/>
      <c r="F128" s="4"/>
      <c r="G128" s="4"/>
      <c r="H128" s="4"/>
      <c r="I128" s="4"/>
      <c r="J128" s="4"/>
      <c r="K128" s="9">
        <v>0</v>
      </c>
    </row>
    <row r="129" spans="1:11" ht="12.75">
      <c r="A129" s="532" t="s">
        <v>527</v>
      </c>
      <c r="B129" s="532"/>
      <c r="C129" s="532"/>
      <c r="D129" s="532"/>
      <c r="E129" s="532"/>
      <c r="F129" s="4"/>
      <c r="G129" s="4"/>
      <c r="H129" s="4"/>
      <c r="I129" s="403"/>
      <c r="J129" s="108"/>
      <c r="K129" s="404">
        <f>SUM(K124:K128)</f>
        <v>60130626</v>
      </c>
    </row>
  </sheetData>
  <mergeCells count="127">
    <mergeCell ref="A1:J1"/>
    <mergeCell ref="B4:E4"/>
    <mergeCell ref="A5:K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A32:K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A65:K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D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A106:K106"/>
    <mergeCell ref="B107:D107"/>
    <mergeCell ref="B108:D108"/>
    <mergeCell ref="B109:D109"/>
    <mergeCell ref="B110:D110"/>
    <mergeCell ref="B111:D111"/>
    <mergeCell ref="B112:E112"/>
    <mergeCell ref="A113:E113"/>
    <mergeCell ref="B121:E121"/>
    <mergeCell ref="B122:E122"/>
    <mergeCell ref="A115:K115"/>
    <mergeCell ref="B116:E116"/>
    <mergeCell ref="B117:E117"/>
    <mergeCell ref="B118:E118"/>
    <mergeCell ref="A127:E127"/>
    <mergeCell ref="A128:E128"/>
    <mergeCell ref="A129:E129"/>
    <mergeCell ref="A2:K2"/>
    <mergeCell ref="B123:E123"/>
    <mergeCell ref="A124:E124"/>
    <mergeCell ref="A125:E125"/>
    <mergeCell ref="A126:D126"/>
    <mergeCell ref="B119:E119"/>
    <mergeCell ref="B120:E120"/>
  </mergeCells>
  <printOptions/>
  <pageMargins left="0.75" right="0.75" top="1" bottom="1" header="0.4921259845" footer="0.4921259845"/>
  <pageSetup firstPageNumber="22" useFirstPageNumber="1" horizontalDpi="600" verticalDpi="600" orientation="portrait" paperSize="9" scale="82" r:id="rId1"/>
  <headerFooter alignWithMargins="0">
    <oddFooter>&amp;C&amp;P</oddFooter>
  </headerFooter>
  <rowBreaks count="1" manualBreakCount="1">
    <brk id="6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H25" sqref="H25"/>
    </sheetView>
  </sheetViews>
  <sheetFormatPr defaultColWidth="9.00390625" defaultRowHeight="12.75"/>
  <cols>
    <col min="1" max="1" width="34.875" style="0" customWidth="1"/>
    <col min="2" max="2" width="10.75390625" style="0" customWidth="1"/>
    <col min="3" max="3" width="10.875" style="0" customWidth="1"/>
    <col min="4" max="4" width="15.25390625" style="0" customWidth="1"/>
    <col min="5" max="5" width="12.75390625" style="0" customWidth="1"/>
    <col min="7" max="7" width="13.875" style="0" bestFit="1" customWidth="1"/>
  </cols>
  <sheetData>
    <row r="1" spans="1:8" ht="18">
      <c r="A1" s="231" t="s">
        <v>391</v>
      </c>
      <c r="B1" s="231"/>
      <c r="C1" s="231"/>
      <c r="D1" s="231"/>
      <c r="E1" s="231"/>
      <c r="H1" s="2"/>
    </row>
    <row r="2" spans="1:8" ht="18">
      <c r="A2" s="231"/>
      <c r="B2" s="231"/>
      <c r="C2" s="231"/>
      <c r="D2" s="231"/>
      <c r="E2" s="231"/>
      <c r="H2" s="2"/>
    </row>
    <row r="4" spans="1:7" ht="15.75">
      <c r="A4" s="1" t="s">
        <v>400</v>
      </c>
      <c r="D4" s="177">
        <v>164618451.52</v>
      </c>
      <c r="E4" s="2" t="s">
        <v>94</v>
      </c>
      <c r="G4" s="177"/>
    </row>
    <row r="5" spans="1:7" ht="15.75">
      <c r="A5" s="1"/>
      <c r="D5" s="177"/>
      <c r="G5" s="177"/>
    </row>
    <row r="6" spans="1:2" ht="15.75">
      <c r="A6" s="1" t="s">
        <v>95</v>
      </c>
      <c r="B6" s="1"/>
    </row>
    <row r="7" spans="1:5" ht="25.5">
      <c r="A7" s="83"/>
      <c r="B7" s="54" t="s">
        <v>126</v>
      </c>
      <c r="C7" s="6" t="s">
        <v>127</v>
      </c>
      <c r="D7" s="5" t="s">
        <v>2</v>
      </c>
      <c r="E7" s="53" t="s">
        <v>128</v>
      </c>
    </row>
    <row r="8" spans="1:5" ht="12.75">
      <c r="A8" s="469" t="s">
        <v>386</v>
      </c>
      <c r="B8" s="30">
        <v>0</v>
      </c>
      <c r="C8" s="30">
        <v>0</v>
      </c>
      <c r="D8" s="30">
        <v>4167000</v>
      </c>
      <c r="E8" s="38" t="s">
        <v>316</v>
      </c>
    </row>
    <row r="9" spans="1:5" ht="12.75">
      <c r="A9" s="3" t="s">
        <v>343</v>
      </c>
      <c r="B9" s="10">
        <v>0</v>
      </c>
      <c r="C9" s="10">
        <v>0</v>
      </c>
      <c r="D9" s="10">
        <f>SUM(D8:D8)</f>
        <v>4167000</v>
      </c>
      <c r="E9" s="29" t="s">
        <v>316</v>
      </c>
    </row>
    <row r="10" spans="1:5" ht="12.75">
      <c r="A10" s="300"/>
      <c r="B10" s="301"/>
      <c r="C10" s="301"/>
      <c r="D10" s="301"/>
      <c r="E10" s="405"/>
    </row>
    <row r="11" spans="1:5" ht="12.75">
      <c r="A11" s="300"/>
      <c r="B11" s="301"/>
      <c r="C11" s="301"/>
      <c r="D11" s="301"/>
      <c r="E11" s="405"/>
    </row>
    <row r="14" ht="12.75">
      <c r="A14" t="s">
        <v>96</v>
      </c>
    </row>
    <row r="15" spans="1:5" ht="24" customHeight="1">
      <c r="A15" s="3"/>
      <c r="B15" s="54" t="s">
        <v>126</v>
      </c>
      <c r="C15" s="6" t="s">
        <v>127</v>
      </c>
      <c r="D15" s="282" t="s">
        <v>2</v>
      </c>
      <c r="E15" s="53" t="s">
        <v>128</v>
      </c>
    </row>
    <row r="16" spans="1:5" ht="26.25" customHeight="1">
      <c r="A16" s="469" t="s">
        <v>606</v>
      </c>
      <c r="B16" s="351">
        <v>0</v>
      </c>
      <c r="C16" s="351">
        <v>0</v>
      </c>
      <c r="D16" s="351">
        <v>113726720</v>
      </c>
      <c r="E16" s="470" t="s">
        <v>316</v>
      </c>
    </row>
    <row r="17" spans="1:5" ht="12.75">
      <c r="A17" s="3" t="s">
        <v>344</v>
      </c>
      <c r="B17" s="10">
        <v>0</v>
      </c>
      <c r="C17" s="342">
        <v>0</v>
      </c>
      <c r="D17" s="10">
        <f>SUM(D16:D16)</f>
        <v>113726720</v>
      </c>
      <c r="E17" s="11" t="s">
        <v>316</v>
      </c>
    </row>
    <row r="18" ht="12.75">
      <c r="A18" s="466"/>
    </row>
    <row r="20" spans="1:5" ht="15.75">
      <c r="A20" s="1" t="s">
        <v>528</v>
      </c>
      <c r="D20" s="366">
        <v>55058731.52</v>
      </c>
      <c r="E20" s="367" t="s">
        <v>94</v>
      </c>
    </row>
    <row r="22" spans="1:5" ht="13.5" customHeight="1">
      <c r="A22" t="s">
        <v>604</v>
      </c>
      <c r="D22" s="371">
        <v>120000000</v>
      </c>
      <c r="E22" t="s">
        <v>94</v>
      </c>
    </row>
    <row r="24" spans="1:5" ht="15.75">
      <c r="A24" s="1" t="s">
        <v>605</v>
      </c>
      <c r="D24" s="366">
        <v>175058731.52</v>
      </c>
      <c r="E24" s="367" t="s">
        <v>94</v>
      </c>
    </row>
  </sheetData>
  <printOptions/>
  <pageMargins left="0.7874015748031497" right="0.7874015748031497" top="0.984251968503937" bottom="0.984251968503937" header="0.5118110236220472" footer="0.5118110236220472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schallnerova</cp:lastModifiedBy>
  <cp:lastPrinted>2005-03-23T09:36:44Z</cp:lastPrinted>
  <dcterms:created xsi:type="dcterms:W3CDTF">1997-01-24T11:07:25Z</dcterms:created>
  <dcterms:modified xsi:type="dcterms:W3CDTF">2005-03-25T10:59:58Z</dcterms:modified>
  <cp:category/>
  <cp:version/>
  <cp:contentType/>
  <cp:contentStatus/>
</cp:coreProperties>
</file>