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3"/>
  </bookViews>
  <sheets>
    <sheet name="RK-13-2005-18, př. 1 PLNĚNÍ PŘ.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OČINY - DLE GP" sheetId="8" r:id="rId8"/>
    <sheet name="Fond strateg.rez." sheetId="9" r:id="rId9"/>
    <sheet name="FTA" sheetId="10" r:id="rId10"/>
    <sheet name="EU 1" sheetId="11" r:id="rId11"/>
    <sheet name="EU 2" sheetId="12" r:id="rId12"/>
    <sheet name="UŽITÍ" sheetId="13" r:id="rId13"/>
    <sheet name="KB" sheetId="14" r:id="rId14"/>
    <sheet name="ČS" sheetId="15" r:id="rId15"/>
  </sheets>
  <externalReferences>
    <externalReference r:id="rId18"/>
  </externalReferences>
  <definedNames>
    <definedName name="_xlnm.Print_Area" localSheetId="3">'čerpání KÚ'!$A$1:$F$88</definedName>
    <definedName name="_xlnm.Print_Area" localSheetId="4">'čerpání zastupitelstva'!$A$1:$F$87</definedName>
    <definedName name="_xlnm.Print_Area" localSheetId="6">'FOND VYSOČINY'!$A$1:$E$31</definedName>
    <definedName name="_xlnm.Print_Area" localSheetId="7">'FOND VYSOČINY - DLE GP'!$A$1:$K$129</definedName>
    <definedName name="_xlnm.Print_Area" localSheetId="0">'RK-13-2005-18, př. 1 PLNĚNÍ PŘ.'!$A$1:$G$90</definedName>
    <definedName name="_xlnm.Print_Area" localSheetId="5">'SOCIÁLNÍ FOND'!$A$1:$E$46</definedName>
    <definedName name="_xlnm.Print_Area" localSheetId="12">'UŽITÍ'!$A$1:$E$28</definedName>
    <definedName name="_xlnm.Print_Area" localSheetId="2">'VÝDAJE - kapitoly'!$A$1:$G$450</definedName>
  </definedNames>
  <calcPr fullCalcOnLoad="1"/>
</workbook>
</file>

<file path=xl/sharedStrings.xml><?xml version="1.0" encoding="utf-8"?>
<sst xmlns="http://schemas.openxmlformats.org/spreadsheetml/2006/main" count="1460" uniqueCount="612">
  <si>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</si>
  <si>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</si>
  <si>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</si>
  <si>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</si>
  <si>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</si>
  <si>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</si>
  <si>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</si>
  <si>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</si>
  <si>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</si>
  <si>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</si>
  <si>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</si>
  <si>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</si>
  <si>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</si>
  <si>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</si>
  <si>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</si>
  <si>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</si>
  <si>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</si>
  <si>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</si>
  <si>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</si>
  <si>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</si>
  <si>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</si>
  <si>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</si>
  <si>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</si>
  <si>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</si>
  <si>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</si>
  <si>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</si>
  <si>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</si>
  <si>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</si>
  <si>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</si>
  <si>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</si>
  <si>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</si>
  <si>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</si>
  <si>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</si>
  <si>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</si>
  <si>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</si>
  <si>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</si>
  <si>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</si>
  <si>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</si>
  <si>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</si>
  <si>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</si>
  <si>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</si>
  <si>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</si>
  <si>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</si>
  <si>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</si>
  <si>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</si>
  <si>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</si>
  <si>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</si>
  <si>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</si>
  <si>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</si>
  <si>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</si>
  <si>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</si>
  <si>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</si>
  <si>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</si>
  <si>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</si>
  <si>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</si>
  <si>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</si>
  <si>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</si>
  <si>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</si>
  <si>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</si>
  <si>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</si>
  <si>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</si>
  <si>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</si>
  <si>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</si>
  <si>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</si>
  <si>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</si>
  <si>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</si>
  <si>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</si>
  <si>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</si>
  <si>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</si>
  <si>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</si>
  <si>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</si>
  <si>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</si>
  <si>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</si>
  <si>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</si>
  <si>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</si>
  <si>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</si>
  <si>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</si>
  <si>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</si>
  <si>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</si>
  <si>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</si>
  <si>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</si>
  <si>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</si>
  <si>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</si>
  <si>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</si>
  <si>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</si>
  <si>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</si>
  <si>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</si>
  <si>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</si>
  <si>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</si>
  <si>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</si>
  <si>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</si>
  <si>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</si>
  <si>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</si>
  <si>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</si>
  <si>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</si>
  <si>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</si>
  <si>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</si>
  <si>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</si>
  <si>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</si>
  <si>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</si>
  <si>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</si>
  <si>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</si>
  <si>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</si>
  <si>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</si>
  <si>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</si>
  <si>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</si>
  <si>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</si>
  <si>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</si>
  <si>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</si>
  <si>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</si>
  <si>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</si>
  <si>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</si>
  <si>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</si>
  <si>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</si>
  <si>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</si>
  <si>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</si>
  <si>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</si>
  <si>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</si>
  <si>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</si>
  <si>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</si>
  <si>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</si>
  <si>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</si>
  <si>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</si>
  <si>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</si>
  <si>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</si>
  <si>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</si>
  <si>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</si>
  <si>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</si>
  <si>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</si>
  <si>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</si>
  <si>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</si>
  <si>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</si>
  <si>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</si>
  <si>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</si>
  <si>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</si>
  <si>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</si>
  <si>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</si>
  <si>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</si>
  <si>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</si>
  <si>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</si>
  <si>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</si>
  <si>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</si>
  <si>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</si>
  <si>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</si>
  <si>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</si>
  <si>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</si>
  <si>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</si>
  <si>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</si>
  <si>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</si>
  <si>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</si>
  <si>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</si>
  <si>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</si>
  <si>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</si>
  <si>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</si>
  <si>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</si>
  <si>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</si>
  <si>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</si>
  <si>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</si>
  <si>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</si>
  <si>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</si>
  <si>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</si>
  <si>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</si>
  <si>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</si>
  <si>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</si>
  <si>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</si>
  <si>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</si>
  <si>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</si>
  <si>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</si>
  <si>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</si>
  <si>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</si>
  <si>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</si>
  <si>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</si>
  <si>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</si>
  <si>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</si>
  <si>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</si>
  <si>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</si>
  <si>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</si>
  <si>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</si>
  <si>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</si>
  <si>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</si>
  <si>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</si>
  <si>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</si>
  <si>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</si>
  <si>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</si>
  <si>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</si>
  <si>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</si>
  <si>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</si>
  <si>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</si>
  <si>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</si>
  <si>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</si>
  <si>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</si>
  <si>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</si>
  <si>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</si>
  <si>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</si>
  <si>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</si>
  <si>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</si>
  <si>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</si>
  <si>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</si>
  <si>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</si>
  <si>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</si>
  <si>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</si>
  <si>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</si>
  <si>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</si>
  <si>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</si>
  <si>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</si>
  <si>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</si>
  <si>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</si>
  <si>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</si>
  <si>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</si>
  <si>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</si>
  <si>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</si>
  <si>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</si>
  <si>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</si>
  <si>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</si>
  <si>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</si>
  <si>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</si>
  <si>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</si>
  <si>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</si>
  <si>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</si>
  <si>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</si>
  <si>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</si>
  <si>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</si>
  <si>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</si>
  <si>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</si>
  <si>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</si>
  <si>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</si>
  <si>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</si>
  <si>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</si>
  <si>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</si>
  <si>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</si>
  <si>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</si>
  <si>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</si>
  <si>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</si>
  <si>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</si>
  <si>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</si>
  <si>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</si>
  <si>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</si>
  <si>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</si>
  <si>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</si>
  <si>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</si>
  <si>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</si>
  <si>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</si>
  <si>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</si>
  <si>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</si>
  <si>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</si>
  <si>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</si>
  <si>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</si>
  <si>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</si>
  <si>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</si>
  <si>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</si>
  <si>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</si>
  <si>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</si>
  <si>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</si>
  <si>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</si>
  <si>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</si>
  <si>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</si>
  <si>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</si>
  <si>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</si>
  <si>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</si>
  <si>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</si>
  <si>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</si>
  <si>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</si>
  <si>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</si>
  <si>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</si>
  <si>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</si>
  <si>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</si>
  <si>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</si>
  <si>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</si>
  <si>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</si>
  <si>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</si>
  <si>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</si>
  <si>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</si>
  <si>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</si>
  <si>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</si>
  <si>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</si>
  <si>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</si>
  <si>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VÝDAJE CELKEM PO PŘEVODU DO FONDŮ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</si>
  <si>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</si>
  <si>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</si>
  <si>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</si>
  <si>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</si>
  <si>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</si>
  <si>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</si>
  <si>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</si>
  <si>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</si>
  <si>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</si>
  <si>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</si>
  <si>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</si>
  <si>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</si>
  <si>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</si>
  <si>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</si>
  <si>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</si>
  <si>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</si>
  <si>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</si>
  <si>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</si>
  <si>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</si>
  <si>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</si>
  <si>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</si>
  <si>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</si>
  <si>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</si>
  <si>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</si>
  <si>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</si>
  <si>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</si>
  <si>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Příjmy z pronájmu ost. nemovitostí a jejich částí 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</si>
  <si>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</si>
  <si>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</si>
  <si>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</si>
  <si>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</si>
  <si>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</si>
  <si>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</si>
  <si>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</si>
  <si>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</si>
  <si>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</si>
  <si>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</si>
  <si>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Ostatní zál. bydlení komunál. služeb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</si>
  <si>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</si>
  <si>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</si>
  <si>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</si>
  <si>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</si>
  <si>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</si>
  <si>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</si>
  <si>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</si>
  <si>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</si>
  <si>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</si>
  <si>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</si>
  <si>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</si>
  <si>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strategickém a koncepční materiály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</si>
  <si>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</si>
  <si>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</si>
  <si>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</si>
  <si>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</si>
  <si>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</si>
  <si>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Ostatní finanční operace (fin. vypořádání se SR ze rok 2003)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</si>
  <si>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</si>
  <si>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</si>
  <si>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</si>
  <si>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</si>
  <si>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</si>
  <si>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</si>
  <si>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Přijaté nekapitálové příspěvky a náhrady                (pol. 2324)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</si>
  <si>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</si>
  <si>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</si>
  <si>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</si>
  <si>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</si>
  <si>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</si>
  <si>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</si>
  <si>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</si>
  <si>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</si>
  <si>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Příjmy z fin. vypoř.  min. let mezi kr. a ob.             (pol. 2223)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</si>
  <si>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</si>
  <si>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</si>
  <si>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</si>
  <si>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</si>
  <si>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</si>
  <si>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</si>
  <si>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</si>
  <si>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</si>
  <si>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</si>
  <si>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</si>
  <si>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</si>
  <si>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</si>
  <si>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</si>
  <si>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KULTURNÍ, SPOLEČENSKÉ A SPORTOVNÍ AKCE A AUDIT DSO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</si>
  <si>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</si>
  <si>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</si>
  <si>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</si>
  <si>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</si>
  <si>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</si>
  <si>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Prevence znečišťování vody                                  </t>
  </si>
  <si>
    <t xml:space="preserve">daň z příjmů PO </t>
  </si>
  <si>
    <t>daň placená krajem</t>
  </si>
  <si>
    <t>91</t>
  </si>
  <si>
    <t>Ubytovací zařízení středních škol</t>
  </si>
  <si>
    <t>Státní dotace na pořízení sídla kraje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</si>
  <si>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</si>
  <si>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</si>
  <si>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</si>
  <si>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</si>
  <si>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</si>
  <si>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</si>
  <si>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</si>
  <si>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</si>
  <si>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</si>
  <si>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</si>
  <si>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</si>
  <si>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</si>
  <si>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</si>
  <si>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</si>
  <si>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PLNĚNÍ PŘÍJMŮ A VÝDAJŮ ROZPOČTU KRAJE V OBDOBÍ 1 - 2/2005</t>
  </si>
  <si>
    <t xml:space="preserve">1) PLNĚNÍ PŘÍJMŮ ROZPOČTU V OBDOBÍ 1 - 2/2005 </t>
  </si>
  <si>
    <t>Přijaté dotace ze SR - souhrnný dotační vztah        (pol.4112)</t>
  </si>
  <si>
    <r>
      <t xml:space="preserve">8) FOND STRATEGICKÝCH REZERV V OBDOBÍ 1 - 2/2005   </t>
    </r>
    <r>
      <rPr>
        <b/>
        <sz val="10"/>
        <rFont val="Arial CE"/>
        <family val="2"/>
      </rPr>
      <t>(Kč)</t>
    </r>
  </si>
  <si>
    <r>
      <t xml:space="preserve">7 a) FOND VYSOČINY V OBDOBÍ 1 - 2/2005    </t>
    </r>
    <r>
      <rPr>
        <b/>
        <sz val="10"/>
        <rFont val="Arial CE"/>
        <family val="2"/>
      </rPr>
      <t>(Kč)</t>
    </r>
  </si>
  <si>
    <r>
      <t xml:space="preserve">6) SOCIÁLNÍ FOND V OBDOBÍ 1 - 2/2005    </t>
    </r>
    <r>
      <rPr>
        <b/>
        <sz val="10"/>
        <rFont val="Arial CE"/>
        <family val="2"/>
      </rPr>
      <t>(Kč)</t>
    </r>
  </si>
  <si>
    <t>5) ČERPÁNÍ VÝDAJŮ NA KAPITOLE ZASTUPITELSTVO V 1 - 2/2005</t>
  </si>
  <si>
    <t>4) ČERPÁNÍ VÝDAJŮ NA KAPITOLE KRAJSKÝ ÚŘAD V 1 - 2/2005</t>
  </si>
  <si>
    <t>3) ČERPÁNÍ VÝDAJŮ ROZPOČTU PODLE KAPITOL V OBDOBÍ 1 - 2/2005</t>
  </si>
  <si>
    <r>
      <t xml:space="preserve">2) VÝVOJ DAŇOVÝCH PŘÍJMŮ V OBDOBÍ 1 - 2/2005                                                              </t>
    </r>
    <r>
      <rPr>
        <b/>
        <sz val="12"/>
        <rFont val="Arial CE"/>
        <family val="2"/>
      </rPr>
      <t xml:space="preserve"> (tis.Kč</t>
    </r>
    <r>
      <rPr>
        <b/>
        <sz val="16"/>
        <rFont val="Arial CE"/>
        <family val="2"/>
      </rPr>
      <t>)</t>
    </r>
  </si>
  <si>
    <t>b) ČERPÁNÍ  FONDU VYSOČINY DLE GRANTOVÝCH PROGRAMŮ           (Kč)     1 - 2/2005</t>
  </si>
  <si>
    <t>ROK 2005</t>
  </si>
  <si>
    <t>Zůstatek z roku 2004</t>
  </si>
  <si>
    <t xml:space="preserve">Zůstatek k 28. 2. 2005 </t>
  </si>
  <si>
    <t>Ostatní čerpání dle statutu SF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</si>
  <si>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</si>
  <si>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</si>
  <si>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</si>
  <si>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</si>
  <si>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</si>
  <si>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</si>
  <si>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</si>
  <si>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</si>
  <si>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</si>
  <si>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</si>
  <si>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</si>
  <si>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</si>
  <si>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</si>
  <si>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</si>
  <si>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</si>
  <si>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</si>
  <si>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</si>
  <si>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</si>
  <si>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</si>
  <si>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</si>
  <si>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</si>
  <si>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</si>
  <si>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</si>
  <si>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</si>
  <si>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</si>
  <si>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</si>
  <si>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</si>
  <si>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</si>
  <si>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</si>
  <si>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</si>
  <si>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</si>
  <si>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</si>
  <si>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</si>
  <si>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</si>
  <si>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</si>
  <si>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</si>
  <si>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</si>
  <si>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</si>
  <si>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</si>
  <si>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</si>
  <si>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</si>
  <si>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</si>
  <si>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</si>
  <si>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</si>
  <si>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</si>
  <si>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</si>
  <si>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</si>
  <si>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</si>
  <si>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</si>
  <si>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</si>
  <si>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</si>
  <si>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</si>
  <si>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</si>
  <si>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</si>
  <si>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</si>
  <si>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</si>
  <si>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</si>
  <si>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</si>
  <si>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</si>
  <si>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</si>
  <si>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</si>
  <si>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</si>
  <si>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</si>
  <si>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</si>
  <si>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</si>
  <si>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</si>
  <si>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</si>
  <si>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</si>
  <si>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</si>
  <si>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</si>
  <si>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</si>
  <si>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</si>
  <si>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</si>
  <si>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</si>
  <si>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</si>
  <si>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</si>
  <si>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</si>
  <si>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</si>
  <si>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</si>
  <si>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</si>
  <si>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</si>
  <si>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</si>
  <si>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</si>
  <si>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</si>
  <si>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</si>
  <si>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</si>
  <si>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</si>
  <si>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</si>
  <si>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</si>
  <si>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</si>
  <si>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</si>
  <si>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</si>
  <si>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</si>
  <si>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</si>
  <si>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</si>
  <si>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</si>
  <si>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</si>
  <si>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</si>
  <si>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</si>
  <si>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</si>
  <si>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</si>
  <si>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</si>
  <si>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</si>
  <si>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</si>
  <si>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</si>
  <si>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</si>
  <si>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</si>
  <si>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</si>
  <si>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</si>
  <si>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</si>
  <si>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</si>
  <si>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</si>
  <si>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</si>
  <si>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</si>
  <si>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 xml:space="preserve">CELKEM   </t>
  </si>
  <si>
    <t>PŘJMY DLE GRANTOVÝCH PROGRAMŮ  A ÚROKY</t>
  </si>
  <si>
    <t>. Program čís.</t>
  </si>
  <si>
    <t>Příjmy v roce 2005 z let min.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</si>
  <si>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</si>
  <si>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</si>
  <si>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</si>
  <si>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</si>
  <si>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</si>
  <si>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</si>
  <si>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</si>
  <si>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Zůstatek k 28. 2. 2005</t>
  </si>
  <si>
    <t>Nákup služeb, konzultační služby</t>
  </si>
  <si>
    <t>Aktuální hodnota portfolia</t>
  </si>
  <si>
    <t>Zhodnocení od počátku roku</t>
  </si>
  <si>
    <t>Zhodnocení za poslední měsíc</t>
  </si>
  <si>
    <t>Zhodnocení od počátku roku po odečtení odhadu celkové odměny</t>
  </si>
  <si>
    <t>Nástroj</t>
  </si>
  <si>
    <t>Tržní cena v Kč</t>
  </si>
  <si>
    <t>Zastoupení v portfoliu</t>
  </si>
  <si>
    <t>Celková hodnota portfolia</t>
  </si>
  <si>
    <t>Grafické znázornění struktury portfolia</t>
  </si>
  <si>
    <t xml:space="preserve">Odhad celkové odměny </t>
  </si>
  <si>
    <t xml:space="preserve">Ocenění portfolia ke dni </t>
  </si>
  <si>
    <t>Struktura portfolia ke dni</t>
  </si>
  <si>
    <t>Dluhopisové fondy</t>
  </si>
  <si>
    <t>Dluhopisy</t>
  </si>
  <si>
    <t>Fondy peněžního trhu</t>
  </si>
  <si>
    <t>Investiční běžný účet</t>
  </si>
  <si>
    <t xml:space="preserve">Zpracováno dne </t>
  </si>
  <si>
    <t>0,17% (1,99% p.a.)</t>
  </si>
  <si>
    <t>1,11% (6,86% p.a.)</t>
  </si>
  <si>
    <t>1,01% (6,08 % p.a.)</t>
  </si>
  <si>
    <t>Zpráva o stavu portfolia - ČS</t>
  </si>
  <si>
    <t>Kapitola informatika</t>
  </si>
  <si>
    <t>Kapitola Sekretariátu Regionální rady NUTS II</t>
  </si>
  <si>
    <t>KAPITOLA INFORMATIKA</t>
  </si>
  <si>
    <t>Finanční vypořádání za rok 2004</t>
  </si>
  <si>
    <t>KAPITOLA SEKRETARIÁTU REG. ROZVOJE RADY NUTS II</t>
  </si>
  <si>
    <t>Humanitární zahraniční pomoc</t>
  </si>
  <si>
    <t>51</t>
  </si>
  <si>
    <t>Investice ve zdravotnictví</t>
  </si>
  <si>
    <t>Převod z Fondu strategických rezerv</t>
  </si>
  <si>
    <t>Výdaje § 3636:</t>
  </si>
  <si>
    <t xml:space="preserve">a) TECHNICKÁ POMOC 1 - 2/2005    </t>
  </si>
  <si>
    <t xml:space="preserve">b) BUDOVÁNÍ PARTNERSTVÍ 1 - 2/2005 </t>
  </si>
  <si>
    <t xml:space="preserve">c) ROWANET 1 - 2/2005    </t>
  </si>
  <si>
    <t xml:space="preserve">d) INTERREG III A - TECHNICKÁ ASISTENCE 1 - 2/2005 </t>
  </si>
  <si>
    <t xml:space="preserve">e) INTERREG III C - ICHNOS 1 - 2/2005    </t>
  </si>
  <si>
    <t>9) FONDY  EVROPSKÉ UNIE</t>
  </si>
  <si>
    <t xml:space="preserve">11 a) Zpráva o stavu portfolia v období 1 - 2/2005 </t>
  </si>
  <si>
    <t>11 b) Zpráva o stavu portfolia v období 1 - 2/2005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</si>
  <si>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</si>
  <si>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</si>
  <si>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</si>
  <si>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</si>
  <si>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</si>
  <si>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</si>
  <si>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</si>
  <si>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</si>
  <si>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</si>
  <si>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</si>
  <si>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</si>
  <si>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</si>
  <si>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</si>
  <si>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>Příjmy z prodeje krátkod.drobného dlouhod.majetku(pol.2310)</t>
  </si>
  <si>
    <t>Příjmy z pronájmu movitých věcí                            (pol.2133)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</si>
  <si>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</si>
  <si>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</si>
  <si>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</si>
  <si>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 xml:space="preserve"> Další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</si>
  <si>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</si>
  <si>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</si>
  <si>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</si>
  <si>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</si>
  <si>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</si>
  <si>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</si>
  <si>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      1-2/2005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</si>
  <si>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</si>
  <si>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</si>
  <si>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</si>
  <si>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</si>
  <si>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t>*převod z přebytku hosp. roku 2004 na financování stravovacího provozu Nemocnice Třebíč (38.425 tis. Kč), převod z FSR na zpracování</t>
  </si>
  <si>
    <t xml:space="preserve">části přebytku hospodaření roku 2004 ze zvl. Účtu vod - posílení rozpočtu na drobné vodohospodářské akce (4.000 tis. Kč), analýza </t>
  </si>
  <si>
    <t xml:space="preserve">projekt. dokumentace pro GS (3.000 tis. Kč), převod z FSR pro podnikatelský a výzkumný inkubátor MěstaTřebíč (5.000 tis. Kč), zapojení </t>
  </si>
  <si>
    <t>rizika ekologické zátěže Město Humpolec (519 tis. Kč)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</si>
  <si>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</si>
  <si>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</si>
  <si>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</si>
  <si>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Disponibilní zdroje FV k 28. 2. 2005</t>
  </si>
  <si>
    <t>ZHODNOCENÍ KB a ČS</t>
  </si>
  <si>
    <t>Disponibilní zdroje FSR k 28. 2. 2005</t>
  </si>
  <si>
    <t>Převod do Fondu Vysočiny a EU, rozvoj Třebíčska a projekt. dokumentaci GS</t>
  </si>
  <si>
    <t>počet stran : 30</t>
  </si>
  <si>
    <t>RK-13-2005-18,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</si>
</sst>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75"/>
      <name val="Arial CE"/>
      <family val="2"/>
    </font>
    <font>
      <sz val="8.2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5.5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9.25"/>
      <name val="Arial"/>
      <family val="0"/>
    </font>
    <font>
      <sz val="11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7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1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5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5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/>
    </xf>
    <xf numFmtId="0" fontId="30" fillId="0" borderId="0" xfId="0" applyFont="1" applyAlignment="1">
      <alignment/>
    </xf>
    <xf numFmtId="3" fontId="1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 wrapText="1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/>
    </xf>
    <xf numFmtId="3" fontId="13" fillId="4" borderId="1" xfId="0" applyNumberFormat="1" applyFont="1" applyFill="1" applyBorder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5" fillId="0" borderId="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5" fillId="0" borderId="9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3" fontId="5" fillId="4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4" fontId="1" fillId="0" borderId="5" xfId="0" applyNumberFormat="1" applyFont="1" applyBorder="1" applyAlignment="1">
      <alignment/>
    </xf>
    <xf numFmtId="0" fontId="1" fillId="0" borderId="3" xfId="0" applyFont="1" applyBorder="1" applyAlignment="1">
      <alignment/>
    </xf>
    <xf numFmtId="8" fontId="2" fillId="0" borderId="1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0" fontId="2" fillId="0" borderId="3" xfId="2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34" fillId="4" borderId="1" xfId="0" applyNumberFormat="1" applyFont="1" applyFill="1" applyBorder="1" applyAlignment="1">
      <alignment horizontal="right"/>
    </xf>
    <xf numFmtId="3" fontId="3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6" fillId="4" borderId="6" xfId="0" applyNumberFormat="1" applyFont="1" applyFill="1" applyBorder="1" applyAlignment="1">
      <alignment horizontal="right" vertical="top"/>
    </xf>
    <xf numFmtId="3" fontId="0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top"/>
    </xf>
    <xf numFmtId="3" fontId="0" fillId="4" borderId="4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horizontal="right"/>
    </xf>
    <xf numFmtId="3" fontId="0" fillId="4" borderId="7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3" fontId="0" fillId="4" borderId="6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7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741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0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0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50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65725"/>
          <c:w val="0.24125"/>
          <c:h val="0.34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Srovnání příjmů z daní v jednotlivých měsících v letech 2004 a 2005
</a:t>
            </a:r>
          </a:p>
        </c:rich>
      </c:tx>
      <c:layout>
        <c:manualLayout>
          <c:xMode val="factor"/>
          <c:yMode val="factor"/>
          <c:x val="0.018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075"/>
          <c:w val="0.881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2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v letech 2004 a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4"/>
          <c:w val="0.8817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63811292"/>
        <c:axId val="37430717"/>
      </c:barChart>
      <c:catAx>
        <c:axId val="6381129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30717"/>
        <c:crossesAt val="0"/>
        <c:auto val="1"/>
        <c:lblOffset val="100"/>
        <c:noMultiLvlLbl val="0"/>
      </c:catAx>
      <c:valAx>
        <c:axId val="3743071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KÚ'!$A$55:$A$58</c:f>
              <c:strCache/>
            </c:strRef>
          </c:cat>
          <c:val>
            <c:numRef>
              <c:f>'čerpání KÚ'!$E$55:$E$58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9525"/>
          <c:w val="0.61625"/>
          <c:h val="0.3595"/>
        </c:manualLayout>
      </c:layout>
      <c:pie3DChart>
        <c:varyColors val="1"/>
        <c:ser>
          <c:idx val="0"/>
          <c:order val="0"/>
          <c:tx>
            <c:strRef>
              <c:f>'[1]List1'!$B$18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'[1]List1'!$B$19:$B$22</c:f>
              <c:numCache>
                <c:ptCount val="4"/>
                <c:pt idx="0">
                  <c:v>22199776.4</c:v>
                </c:pt>
                <c:pt idx="1">
                  <c:v>3061458.08</c:v>
                </c:pt>
                <c:pt idx="2">
                  <c:v>9730590</c:v>
                </c:pt>
                <c:pt idx="3">
                  <c:v>5457242.34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15</xdr:col>
      <xdr:colOff>638175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0" y="2228850"/>
        <a:ext cx="10925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85725</xdr:rowOff>
    </xdr:from>
    <xdr:to>
      <xdr:col>6</xdr:col>
      <xdr:colOff>457200</xdr:colOff>
      <xdr:row>88</xdr:row>
      <xdr:rowOff>0</xdr:rowOff>
    </xdr:to>
    <xdr:graphicFrame>
      <xdr:nvGraphicFramePr>
        <xdr:cNvPr id="2" name="Chart 6"/>
        <xdr:cNvGraphicFramePr/>
      </xdr:nvGraphicFramePr>
      <xdr:xfrm>
        <a:off x="0" y="9629775"/>
        <a:ext cx="53340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58</xdr:row>
      <xdr:rowOff>85725</xdr:rowOff>
    </xdr:from>
    <xdr:to>
      <xdr:col>15</xdr:col>
      <xdr:colOff>390525</xdr:colOff>
      <xdr:row>88</xdr:row>
      <xdr:rowOff>0</xdr:rowOff>
    </xdr:to>
    <xdr:graphicFrame>
      <xdr:nvGraphicFramePr>
        <xdr:cNvPr id="3" name="Chart 7"/>
        <xdr:cNvGraphicFramePr/>
      </xdr:nvGraphicFramePr>
      <xdr:xfrm>
        <a:off x="5334000" y="9629775"/>
        <a:ext cx="53435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10013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457200</xdr:colOff>
      <xdr:row>121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7315200" cy="10744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2</xdr:col>
      <xdr:colOff>1657350</xdr:colOff>
      <xdr:row>48</xdr:row>
      <xdr:rowOff>57150</xdr:rowOff>
    </xdr:to>
    <xdr:graphicFrame>
      <xdr:nvGraphicFramePr>
        <xdr:cNvPr id="1" name="Chart 2"/>
        <xdr:cNvGraphicFramePr/>
      </xdr:nvGraphicFramePr>
      <xdr:xfrm>
        <a:off x="0" y="4552950"/>
        <a:ext cx="74485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22199776.4</v>
          </cell>
        </row>
        <row r="20">
          <cell r="A20" t="str">
            <v>Dluhopisy</v>
          </cell>
          <cell r="B20">
            <v>3061458.08</v>
          </cell>
        </row>
        <row r="21">
          <cell r="A21" t="str">
            <v>Fondy peněžního trhu</v>
          </cell>
          <cell r="B21">
            <v>9730590</v>
          </cell>
        </row>
        <row r="22">
          <cell r="A22" t="str">
            <v>Investiční běžný účet</v>
          </cell>
          <cell r="B22">
            <v>5457242.34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J17" sqref="J17"/>
    </sheetView>
  </sheetViews>
  <sheetFormatPr defaultColWidth="9.00390625" defaultRowHeight="12.75"/>
  <cols>
    <col min="1" max="1" width="51.125" style="31" customWidth="1"/>
    <col min="2" max="2" width="10.75390625" style="0" customWidth="1"/>
    <col min="3" max="3" width="10.75390625" style="16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611</v>
      </c>
      <c r="E1" s="294"/>
      <c r="F1" s="2"/>
    </row>
    <row r="2" spans="4:6" ht="12.75">
      <c r="D2" s="2" t="s">
        <v>610</v>
      </c>
      <c r="E2" s="294"/>
      <c r="F2" s="2"/>
    </row>
    <row r="3" spans="4:5" ht="12.75">
      <c r="D3" s="491"/>
      <c r="E3" s="491"/>
    </row>
    <row r="4" spans="4:5" ht="12.75">
      <c r="D4" s="491"/>
      <c r="E4" s="491"/>
    </row>
    <row r="5" spans="1:9" ht="18">
      <c r="A5" s="492" t="s">
        <v>388</v>
      </c>
      <c r="B5" s="492"/>
      <c r="C5" s="492"/>
      <c r="D5" s="492"/>
      <c r="E5" s="492"/>
      <c r="I5" t="s">
        <v>164</v>
      </c>
    </row>
    <row r="7" ht="12.75">
      <c r="A7" s="67" t="s">
        <v>123</v>
      </c>
    </row>
    <row r="9" spans="1:5" ht="25.5" customHeight="1">
      <c r="A9" s="22"/>
      <c r="B9" s="52" t="s">
        <v>126</v>
      </c>
      <c r="C9" s="61" t="s">
        <v>127</v>
      </c>
      <c r="D9" s="5" t="s">
        <v>2</v>
      </c>
      <c r="E9" s="53" t="s">
        <v>128</v>
      </c>
    </row>
    <row r="10" spans="1:9" ht="12.75">
      <c r="A10" s="24" t="s">
        <v>385</v>
      </c>
      <c r="B10" s="254">
        <v>6739066</v>
      </c>
      <c r="C10" s="254">
        <v>6776787</v>
      </c>
      <c r="D10" s="254">
        <f>D73</f>
        <v>1322722</v>
      </c>
      <c r="E10" s="34">
        <f aca="true" t="shared" si="0" ref="E10:E15">+D10/C10*100</f>
        <v>19.51842370137943</v>
      </c>
      <c r="I10" s="16"/>
    </row>
    <row r="11" spans="1:7" ht="12.75">
      <c r="A11" s="24" t="s">
        <v>598</v>
      </c>
      <c r="B11" s="254">
        <v>41425</v>
      </c>
      <c r="C11" s="254">
        <v>50944</v>
      </c>
      <c r="D11" s="254">
        <v>0</v>
      </c>
      <c r="E11" s="34">
        <f t="shared" si="0"/>
        <v>0</v>
      </c>
      <c r="G11" s="290"/>
    </row>
    <row r="12" spans="1:7" s="2" customFormat="1" ht="12.75">
      <c r="A12" s="124" t="s">
        <v>383</v>
      </c>
      <c r="B12" s="277">
        <f>SUM(B10:B11)</f>
        <v>6780491</v>
      </c>
      <c r="C12" s="277">
        <f>C10+C11</f>
        <v>6827731</v>
      </c>
      <c r="D12" s="277">
        <f>D10+D11</f>
        <v>1322722</v>
      </c>
      <c r="E12" s="274">
        <f t="shared" si="0"/>
        <v>19.372790169970084</v>
      </c>
      <c r="G12" s="370"/>
    </row>
    <row r="13" spans="1:5" ht="12.75">
      <c r="A13" s="24" t="s">
        <v>384</v>
      </c>
      <c r="B13" s="254">
        <v>6780491</v>
      </c>
      <c r="C13" s="254">
        <v>6827731</v>
      </c>
      <c r="D13" s="254">
        <f>'VÝDAJE - kapitoly'!F26</f>
        <v>942486</v>
      </c>
      <c r="E13" s="34">
        <f t="shared" si="0"/>
        <v>13.803795140728303</v>
      </c>
    </row>
    <row r="14" spans="1:5" ht="12.75" hidden="1">
      <c r="A14" s="24" t="s">
        <v>276</v>
      </c>
      <c r="B14" s="28">
        <v>5366725</v>
      </c>
      <c r="C14" s="28">
        <v>6356922</v>
      </c>
      <c r="D14" s="125">
        <v>6115004</v>
      </c>
      <c r="E14" s="34">
        <f t="shared" si="0"/>
        <v>96.19441610263584</v>
      </c>
    </row>
    <row r="15" spans="1:5" s="2" customFormat="1" ht="12.75">
      <c r="A15" s="124" t="s">
        <v>320</v>
      </c>
      <c r="B15" s="125">
        <f>B13</f>
        <v>6780491</v>
      </c>
      <c r="C15" s="125">
        <f>C13</f>
        <v>6827731</v>
      </c>
      <c r="D15" s="125">
        <f>D13</f>
        <v>942486</v>
      </c>
      <c r="E15" s="274">
        <f t="shared" si="0"/>
        <v>13.803795140728303</v>
      </c>
    </row>
    <row r="16" spans="1:5" ht="12.75">
      <c r="A16" s="374" t="s">
        <v>599</v>
      </c>
      <c r="B16" s="372"/>
      <c r="C16" s="361"/>
      <c r="D16" s="361"/>
      <c r="E16" s="264"/>
    </row>
    <row r="17" spans="1:5" ht="12.75">
      <c r="A17" s="148" t="s">
        <v>601</v>
      </c>
      <c r="B17" s="132"/>
      <c r="C17" s="26"/>
      <c r="D17" s="26"/>
      <c r="E17" s="264"/>
    </row>
    <row r="18" spans="1:7" ht="12.75">
      <c r="A18" s="148" t="s">
        <v>600</v>
      </c>
      <c r="B18" s="360"/>
      <c r="C18" s="145"/>
      <c r="D18" s="145"/>
      <c r="E18" s="373"/>
      <c r="G18" s="136"/>
    </row>
    <row r="19" spans="1:5" ht="12.75">
      <c r="A19" s="148" t="s">
        <v>602</v>
      </c>
      <c r="B19" s="360"/>
      <c r="C19" s="145"/>
      <c r="D19" s="145"/>
      <c r="E19" s="373"/>
    </row>
    <row r="20" spans="2:4" ht="12.75">
      <c r="B20" s="31"/>
      <c r="C20" s="26"/>
      <c r="D20" s="26"/>
    </row>
    <row r="21" spans="1:5" ht="18">
      <c r="A21" s="68" t="s">
        <v>389</v>
      </c>
      <c r="B21" s="110"/>
      <c r="C21" s="111"/>
      <c r="D21" s="31"/>
      <c r="E21" s="104" t="s">
        <v>106</v>
      </c>
    </row>
    <row r="22" spans="2:4" ht="12.75">
      <c r="B22" s="31"/>
      <c r="C22" s="86"/>
      <c r="D22" s="31"/>
    </row>
    <row r="23" spans="1:4" ht="12.75">
      <c r="A23" s="67" t="s">
        <v>104</v>
      </c>
      <c r="B23" s="31"/>
      <c r="C23" s="86"/>
      <c r="D23" s="31"/>
    </row>
    <row r="24" spans="2:4" ht="12.75">
      <c r="B24" s="31"/>
      <c r="C24" s="86"/>
      <c r="D24" s="31"/>
    </row>
    <row r="25" spans="1:6" ht="26.25" customHeight="1">
      <c r="A25" s="5" t="s">
        <v>0</v>
      </c>
      <c r="B25" s="52" t="s">
        <v>126</v>
      </c>
      <c r="C25" s="61" t="s">
        <v>127</v>
      </c>
      <c r="D25" s="5" t="s">
        <v>2</v>
      </c>
      <c r="E25" s="53" t="s">
        <v>128</v>
      </c>
      <c r="F25" t="s">
        <v>252</v>
      </c>
    </row>
    <row r="26" spans="1:5" ht="12.75">
      <c r="A26" s="109" t="s">
        <v>99</v>
      </c>
      <c r="B26" s="190">
        <v>679084</v>
      </c>
      <c r="C26" s="190">
        <v>679084</v>
      </c>
      <c r="D26" s="376">
        <v>110416</v>
      </c>
      <c r="E26" s="34">
        <f aca="true" t="shared" si="1" ref="E26:E47">+D26/C26*100</f>
        <v>16.25954962861737</v>
      </c>
    </row>
    <row r="27" spans="1:5" ht="12.75">
      <c r="A27" s="107" t="s">
        <v>7</v>
      </c>
      <c r="B27" s="190">
        <v>113181</v>
      </c>
      <c r="C27" s="190">
        <v>113181</v>
      </c>
      <c r="D27" s="376">
        <v>3298</v>
      </c>
      <c r="E27" s="34">
        <f t="shared" si="1"/>
        <v>2.913916646787005</v>
      </c>
    </row>
    <row r="28" spans="1:5" ht="12.75">
      <c r="A28" s="107" t="s">
        <v>8</v>
      </c>
      <c r="B28" s="190">
        <v>47884</v>
      </c>
      <c r="C28" s="190">
        <v>47884</v>
      </c>
      <c r="D28" s="376">
        <v>6085</v>
      </c>
      <c r="E28" s="34">
        <f t="shared" si="1"/>
        <v>12.707793835101494</v>
      </c>
    </row>
    <row r="29" spans="1:5" ht="12.75">
      <c r="A29" s="107" t="s">
        <v>9</v>
      </c>
      <c r="B29" s="190">
        <v>719506</v>
      </c>
      <c r="C29" s="190">
        <v>719506</v>
      </c>
      <c r="D29" s="376">
        <v>12023</v>
      </c>
      <c r="E29" s="34">
        <f t="shared" si="1"/>
        <v>1.6710076079977094</v>
      </c>
    </row>
    <row r="30" spans="1:5" ht="12.75">
      <c r="A30" s="107" t="s">
        <v>10</v>
      </c>
      <c r="B30" s="190">
        <v>1361279</v>
      </c>
      <c r="C30" s="190">
        <v>1361279</v>
      </c>
      <c r="D30" s="376">
        <v>202799</v>
      </c>
      <c r="E30" s="34">
        <f t="shared" si="1"/>
        <v>14.897680784027376</v>
      </c>
    </row>
    <row r="31" spans="1:6" ht="12.75">
      <c r="A31" s="275" t="s">
        <v>3</v>
      </c>
      <c r="B31" s="190">
        <v>1000</v>
      </c>
      <c r="C31" s="190">
        <v>1000</v>
      </c>
      <c r="D31" s="376">
        <v>176</v>
      </c>
      <c r="E31" s="276">
        <f t="shared" si="1"/>
        <v>17.599999999999998</v>
      </c>
      <c r="F31" t="s">
        <v>249</v>
      </c>
    </row>
    <row r="32" spans="1:5" ht="12.75">
      <c r="A32" s="124" t="s">
        <v>333</v>
      </c>
      <c r="B32" s="125">
        <f>SUM(B26:B31)</f>
        <v>2921934</v>
      </c>
      <c r="C32" s="125">
        <f>SUM(C26:C31)</f>
        <v>2921934</v>
      </c>
      <c r="D32" s="125">
        <f>SUM(D26:D31)</f>
        <v>334797</v>
      </c>
      <c r="E32" s="34">
        <f t="shared" si="1"/>
        <v>11.458061681064665</v>
      </c>
    </row>
    <row r="33" spans="1:5" ht="12.75">
      <c r="A33" s="124"/>
      <c r="B33" s="125"/>
      <c r="C33" s="125"/>
      <c r="D33" s="125"/>
      <c r="E33" s="34"/>
    </row>
    <row r="34" spans="1:7" ht="12.75">
      <c r="A34" s="36" t="s">
        <v>321</v>
      </c>
      <c r="B34" s="30">
        <v>500</v>
      </c>
      <c r="C34" s="364">
        <v>2850</v>
      </c>
      <c r="D34" s="364">
        <v>159</v>
      </c>
      <c r="E34" s="34">
        <f t="shared" si="1"/>
        <v>5.578947368421053</v>
      </c>
      <c r="G34" s="319"/>
    </row>
    <row r="35" spans="1:5" ht="12.75">
      <c r="A35" s="36" t="s">
        <v>315</v>
      </c>
      <c r="B35" s="30">
        <v>8000</v>
      </c>
      <c r="C35" s="364">
        <v>8000</v>
      </c>
      <c r="D35" s="364">
        <v>3974</v>
      </c>
      <c r="E35" s="34">
        <f t="shared" si="1"/>
        <v>49.675000000000004</v>
      </c>
    </row>
    <row r="36" spans="1:6" ht="12" customHeight="1">
      <c r="A36" s="24" t="s">
        <v>4</v>
      </c>
      <c r="B36" s="30">
        <v>49167</v>
      </c>
      <c r="C36" s="364">
        <v>49031</v>
      </c>
      <c r="D36" s="364">
        <v>105</v>
      </c>
      <c r="E36" s="34">
        <f>+D36/C36*100</f>
        <v>0.21415023148620263</v>
      </c>
      <c r="F36" t="s">
        <v>250</v>
      </c>
    </row>
    <row r="37" spans="1:7" ht="11.25" customHeight="1">
      <c r="A37" s="24" t="s">
        <v>303</v>
      </c>
      <c r="B37" s="30">
        <v>137155</v>
      </c>
      <c r="C37" s="30">
        <v>137155</v>
      </c>
      <c r="D37" s="364">
        <v>1114</v>
      </c>
      <c r="E37" s="34">
        <f t="shared" si="1"/>
        <v>0.8122197513761802</v>
      </c>
      <c r="G37" s="319"/>
    </row>
    <row r="38" spans="1:9" ht="12.75">
      <c r="A38" s="24" t="s">
        <v>368</v>
      </c>
      <c r="B38" s="30">
        <v>12000</v>
      </c>
      <c r="C38" s="30">
        <v>12000</v>
      </c>
      <c r="D38" s="285">
        <v>3752</v>
      </c>
      <c r="E38" s="34">
        <f t="shared" si="1"/>
        <v>31.266666666666666</v>
      </c>
      <c r="H38">
        <v>2143</v>
      </c>
      <c r="I38">
        <v>2</v>
      </c>
    </row>
    <row r="39" spans="1:5" ht="12.75">
      <c r="A39" s="24" t="s">
        <v>569</v>
      </c>
      <c r="B39" s="30">
        <v>0</v>
      </c>
      <c r="C39" s="364">
        <v>2900</v>
      </c>
      <c r="D39" s="285">
        <v>0</v>
      </c>
      <c r="E39" s="34">
        <f t="shared" si="1"/>
        <v>0</v>
      </c>
    </row>
    <row r="40" spans="1:9" ht="12.75">
      <c r="A40" s="24" t="s">
        <v>355</v>
      </c>
      <c r="B40" s="30">
        <v>0</v>
      </c>
      <c r="C40" s="30">
        <v>0</v>
      </c>
      <c r="D40" s="364">
        <v>28212</v>
      </c>
      <c r="E40" s="34" t="s">
        <v>316</v>
      </c>
      <c r="H40">
        <v>2329</v>
      </c>
      <c r="I40">
        <v>1022</v>
      </c>
    </row>
    <row r="41" spans="1:5" ht="12.75">
      <c r="A41" s="124" t="s">
        <v>334</v>
      </c>
      <c r="B41" s="125">
        <f>SUM(B34:B40)</f>
        <v>206822</v>
      </c>
      <c r="C41" s="125">
        <f>SUM(C34:C40)</f>
        <v>211936</v>
      </c>
      <c r="D41" s="125">
        <f>SUM(D34:D40)</f>
        <v>37316</v>
      </c>
      <c r="E41" s="34">
        <f t="shared" si="1"/>
        <v>17.60720217424128</v>
      </c>
    </row>
    <row r="42" spans="1:10" ht="12.75">
      <c r="A42" s="124"/>
      <c r="B42" s="125"/>
      <c r="C42" s="125"/>
      <c r="D42" s="125"/>
      <c r="E42" s="274"/>
      <c r="J42" s="136"/>
    </row>
    <row r="43" spans="1:10" ht="12.75">
      <c r="A43" s="24" t="s">
        <v>366</v>
      </c>
      <c r="B43" s="30">
        <v>0</v>
      </c>
      <c r="C43" s="30">
        <v>0</v>
      </c>
      <c r="D43" s="364">
        <v>3325</v>
      </c>
      <c r="E43" s="34" t="s">
        <v>316</v>
      </c>
      <c r="J43" s="136"/>
    </row>
    <row r="44" spans="1:5" ht="12.75">
      <c r="A44" s="24" t="s">
        <v>390</v>
      </c>
      <c r="B44" s="30">
        <v>344686</v>
      </c>
      <c r="C44" s="30">
        <v>344686</v>
      </c>
      <c r="D44" s="369">
        <v>57448</v>
      </c>
      <c r="E44" s="34">
        <f t="shared" si="1"/>
        <v>16.666763373040972</v>
      </c>
    </row>
    <row r="45" spans="1:5" ht="12.75">
      <c r="A45" s="24" t="s">
        <v>337</v>
      </c>
      <c r="B45" s="30">
        <v>3260624</v>
      </c>
      <c r="C45" s="364">
        <v>3293231</v>
      </c>
      <c r="D45" s="364">
        <v>885842</v>
      </c>
      <c r="E45" s="34">
        <f t="shared" si="1"/>
        <v>26.898872262528805</v>
      </c>
    </row>
    <row r="46" spans="1:5" ht="25.5">
      <c r="A46" s="278" t="s">
        <v>335</v>
      </c>
      <c r="B46" s="277">
        <f>SUM(B43:B45)</f>
        <v>3605310</v>
      </c>
      <c r="C46" s="277">
        <f>SUM(C43:C45)</f>
        <v>3637917</v>
      </c>
      <c r="D46" s="277">
        <f>SUM(D43:D45)</f>
        <v>946615</v>
      </c>
      <c r="E46" s="34">
        <f t="shared" si="1"/>
        <v>26.020797066013323</v>
      </c>
    </row>
    <row r="47" spans="1:5" ht="12.75">
      <c r="A47" s="3" t="s">
        <v>5</v>
      </c>
      <c r="B47" s="10">
        <f>B32+B41+B46</f>
        <v>6734066</v>
      </c>
      <c r="C47" s="10">
        <f>C32+C41+C46</f>
        <v>6771787</v>
      </c>
      <c r="D47" s="10">
        <f>D32+D41+D46</f>
        <v>1318728</v>
      </c>
      <c r="E47" s="29">
        <f t="shared" si="1"/>
        <v>19.473855276310374</v>
      </c>
    </row>
    <row r="48" spans="1:5" s="31" customFormat="1" ht="14.25">
      <c r="A48" s="291"/>
      <c r="B48" s="292"/>
      <c r="C48" s="292"/>
      <c r="D48" s="292"/>
      <c r="E48" s="293"/>
    </row>
    <row r="49" spans="1:5" s="31" customFormat="1" ht="14.25">
      <c r="A49" s="291"/>
      <c r="B49" s="292"/>
      <c r="C49" s="292"/>
      <c r="D49" s="292"/>
      <c r="E49" s="293"/>
    </row>
    <row r="50" spans="1:5" s="31" customFormat="1" ht="12.75">
      <c r="A50" s="300" t="s">
        <v>354</v>
      </c>
      <c r="B50" s="19"/>
      <c r="C50" s="19"/>
      <c r="D50" s="19"/>
      <c r="E50" s="302"/>
    </row>
    <row r="51" spans="1:5" s="31" customFormat="1" ht="12.75">
      <c r="A51" s="300"/>
      <c r="B51" s="19"/>
      <c r="C51" s="19"/>
      <c r="D51" s="19"/>
      <c r="E51" s="302"/>
    </row>
    <row r="52" spans="1:5" s="31" customFormat="1" ht="12.75">
      <c r="A52" s="24" t="s">
        <v>338</v>
      </c>
      <c r="B52" s="30">
        <v>0</v>
      </c>
      <c r="C52" s="30">
        <v>0</v>
      </c>
      <c r="D52" s="285">
        <v>122</v>
      </c>
      <c r="E52" s="34" t="s">
        <v>316</v>
      </c>
    </row>
    <row r="53" spans="1:5" s="31" customFormat="1" ht="12.75">
      <c r="A53" s="24" t="s">
        <v>348</v>
      </c>
      <c r="B53" s="30">
        <v>0</v>
      </c>
      <c r="C53" s="30">
        <v>0</v>
      </c>
      <c r="D53" s="285">
        <v>417</v>
      </c>
      <c r="E53" s="34" t="s">
        <v>316</v>
      </c>
    </row>
    <row r="54" spans="1:5" s="31" customFormat="1" ht="12.75">
      <c r="A54" s="467" t="s">
        <v>603</v>
      </c>
      <c r="B54" s="30">
        <v>0</v>
      </c>
      <c r="C54" s="30">
        <v>0</v>
      </c>
      <c r="D54" s="285">
        <v>26710</v>
      </c>
      <c r="E54" s="34" t="s">
        <v>316</v>
      </c>
    </row>
    <row r="55" spans="1:7" s="31" customFormat="1" ht="12.75">
      <c r="A55" s="24" t="s">
        <v>339</v>
      </c>
      <c r="B55" s="30">
        <v>0</v>
      </c>
      <c r="C55" s="30">
        <v>0</v>
      </c>
      <c r="D55" s="285">
        <v>377</v>
      </c>
      <c r="E55" s="34" t="s">
        <v>316</v>
      </c>
      <c r="G55" s="136"/>
    </row>
    <row r="56" spans="1:7" s="31" customFormat="1" ht="12.75">
      <c r="A56" s="24" t="s">
        <v>582</v>
      </c>
      <c r="B56" s="30">
        <v>0</v>
      </c>
      <c r="C56" s="30">
        <v>0</v>
      </c>
      <c r="D56" s="285">
        <v>17</v>
      </c>
      <c r="E56" s="34" t="s">
        <v>316</v>
      </c>
      <c r="G56" s="136"/>
    </row>
    <row r="57" spans="1:7" s="31" customFormat="1" ht="12.75">
      <c r="A57" s="24" t="s">
        <v>583</v>
      </c>
      <c r="B57" s="30">
        <v>0</v>
      </c>
      <c r="C57" s="30">
        <v>0</v>
      </c>
      <c r="D57" s="285">
        <v>30</v>
      </c>
      <c r="E57" s="34" t="s">
        <v>316</v>
      </c>
      <c r="G57" s="136"/>
    </row>
    <row r="58" spans="1:7" s="31" customFormat="1" ht="12.75">
      <c r="A58" s="24" t="s">
        <v>584</v>
      </c>
      <c r="B58" s="30">
        <v>0</v>
      </c>
      <c r="C58" s="30">
        <v>0</v>
      </c>
      <c r="D58" s="285">
        <v>539</v>
      </c>
      <c r="E58" s="320" t="s">
        <v>316</v>
      </c>
      <c r="G58" s="136"/>
    </row>
    <row r="59" spans="1:5" s="31" customFormat="1" ht="12.75">
      <c r="A59" s="3" t="s">
        <v>353</v>
      </c>
      <c r="B59" s="10">
        <v>0</v>
      </c>
      <c r="C59" s="10">
        <f>SUM(C52:C58)</f>
        <v>0</v>
      </c>
      <c r="D59" s="10">
        <f>SUM(D52:D58)</f>
        <v>28212</v>
      </c>
      <c r="E59" s="11" t="s">
        <v>316</v>
      </c>
    </row>
    <row r="60" spans="1:5" s="31" customFormat="1" ht="12.75">
      <c r="A60" s="105"/>
      <c r="B60" s="19"/>
      <c r="C60" s="19"/>
      <c r="D60" s="19"/>
      <c r="E60" s="33"/>
    </row>
    <row r="61" spans="1:4" ht="12.75">
      <c r="A61" s="67" t="s">
        <v>105</v>
      </c>
      <c r="B61" s="31"/>
      <c r="C61" s="86"/>
      <c r="D61" s="31"/>
    </row>
    <row r="62" spans="2:4" ht="12.75">
      <c r="B62" s="31"/>
      <c r="C62" s="86"/>
      <c r="D62" s="31"/>
    </row>
    <row r="63" spans="1:5" ht="25.5" customHeight="1">
      <c r="A63" s="5" t="s">
        <v>0</v>
      </c>
      <c r="B63" s="52" t="s">
        <v>126</v>
      </c>
      <c r="C63" s="61" t="s">
        <v>127</v>
      </c>
      <c r="D63" s="5" t="s">
        <v>2</v>
      </c>
      <c r="E63" s="53" t="s">
        <v>128</v>
      </c>
    </row>
    <row r="64" spans="1:5" ht="12.75">
      <c r="A64" s="24" t="s">
        <v>136</v>
      </c>
      <c r="B64" s="254">
        <v>2000</v>
      </c>
      <c r="C64" s="28">
        <v>2000</v>
      </c>
      <c r="D64" s="285">
        <v>2076</v>
      </c>
      <c r="E64" s="34">
        <f>+D64/B64*100</f>
        <v>103.8</v>
      </c>
    </row>
    <row r="65" spans="1:6" ht="12.75">
      <c r="A65" s="24" t="s">
        <v>137</v>
      </c>
      <c r="B65" s="254">
        <v>3000</v>
      </c>
      <c r="C65" s="28">
        <v>3000</v>
      </c>
      <c r="D65" s="285">
        <v>852</v>
      </c>
      <c r="E65" s="34">
        <f>+D65/B65*100</f>
        <v>28.4</v>
      </c>
      <c r="F65" t="s">
        <v>251</v>
      </c>
    </row>
    <row r="66" spans="1:5" ht="12.75">
      <c r="A66" s="24" t="s">
        <v>585</v>
      </c>
      <c r="B66" s="31">
        <v>0</v>
      </c>
      <c r="C66" s="28">
        <v>0</v>
      </c>
      <c r="D66" s="369">
        <v>166</v>
      </c>
      <c r="E66" s="34" t="s">
        <v>316</v>
      </c>
    </row>
    <row r="67" spans="1:5" ht="12.75">
      <c r="A67" s="124" t="s">
        <v>336</v>
      </c>
      <c r="B67" s="277">
        <f>SUM(B64:B66)</f>
        <v>5000</v>
      </c>
      <c r="C67" s="277">
        <f>SUM(C64:C66)</f>
        <v>5000</v>
      </c>
      <c r="D67" s="277">
        <f>SUM(D64:D66)</f>
        <v>3094</v>
      </c>
      <c r="E67" s="34">
        <f>+D67/B67*100</f>
        <v>61.88</v>
      </c>
    </row>
    <row r="68" spans="1:5" ht="12.75">
      <c r="A68" s="124"/>
      <c r="B68" s="277"/>
      <c r="C68" s="125"/>
      <c r="D68" s="125"/>
      <c r="E68" s="274"/>
    </row>
    <row r="69" spans="1:5" ht="12.75">
      <c r="A69" s="24" t="s">
        <v>356</v>
      </c>
      <c r="B69" s="254">
        <v>0</v>
      </c>
      <c r="C69" s="28">
        <v>0</v>
      </c>
      <c r="D69" s="285">
        <v>900</v>
      </c>
      <c r="E69" s="34" t="s">
        <v>316</v>
      </c>
    </row>
    <row r="70" spans="1:5" ht="25.5">
      <c r="A70" s="278" t="s">
        <v>365</v>
      </c>
      <c r="B70" s="277">
        <f>SUM(B69:B69)</f>
        <v>0</v>
      </c>
      <c r="C70" s="277">
        <f>SUM(C69:C69)</f>
        <v>0</v>
      </c>
      <c r="D70" s="277">
        <f>SUM(D69:D69)</f>
        <v>900</v>
      </c>
      <c r="E70" s="274">
        <v>10</v>
      </c>
    </row>
    <row r="71" spans="1:5" ht="12.75">
      <c r="A71" s="3" t="s">
        <v>6</v>
      </c>
      <c r="B71" s="10">
        <f>B67+B70</f>
        <v>5000</v>
      </c>
      <c r="C71" s="10">
        <f>C67+C70</f>
        <v>5000</v>
      </c>
      <c r="D71" s="10">
        <f>D67+D70</f>
        <v>3994</v>
      </c>
      <c r="E71" s="11">
        <f>+D71/B71*100</f>
        <v>79.88</v>
      </c>
    </row>
    <row r="72" spans="1:5" ht="12.75">
      <c r="A72" s="300"/>
      <c r="B72" s="301"/>
      <c r="C72" s="301"/>
      <c r="D72" s="301"/>
      <c r="E72" s="302"/>
    </row>
    <row r="73" spans="1:5" ht="12.75">
      <c r="A73" s="3" t="s">
        <v>107</v>
      </c>
      <c r="B73" s="10">
        <f>B47+B71</f>
        <v>6739066</v>
      </c>
      <c r="C73" s="10">
        <f>C47+C71</f>
        <v>6776787</v>
      </c>
      <c r="D73" s="10">
        <f>D47+D71</f>
        <v>1322722</v>
      </c>
      <c r="E73" s="11">
        <f>+D73/C73*100</f>
        <v>19.51842370137943</v>
      </c>
    </row>
    <row r="74" ht="12.75">
      <c r="J74" t="s">
        <v>164</v>
      </c>
    </row>
    <row r="75" ht="12.75">
      <c r="A75" s="67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5" ht="12.75">
      <c r="A90" s="493"/>
      <c r="B90" s="493"/>
      <c r="C90" s="493"/>
      <c r="D90" s="493"/>
      <c r="E90" s="493"/>
    </row>
    <row r="91" spans="1:5" ht="12.75">
      <c r="A91" s="105"/>
      <c r="B91" s="272"/>
      <c r="C91" s="273"/>
      <c r="D91" s="272"/>
      <c r="E91" s="272"/>
    </row>
    <row r="92" spans="1:5" ht="12.75">
      <c r="A92" s="105"/>
      <c r="B92" s="272"/>
      <c r="C92" s="273"/>
      <c r="D92" s="272"/>
      <c r="E92" s="272"/>
    </row>
  </sheetData>
  <mergeCells count="4">
    <mergeCell ref="D3:E3"/>
    <mergeCell ref="A5:E5"/>
    <mergeCell ref="D4:E4"/>
    <mergeCell ref="A90:E90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5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566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18" ht="18">
      <c r="A3" s="289"/>
      <c r="B3" s="289"/>
      <c r="C3" s="289"/>
      <c r="D3" s="289"/>
      <c r="E3" s="289"/>
      <c r="F3" s="289"/>
      <c r="G3" s="289"/>
      <c r="H3" s="25"/>
      <c r="Q3" s="80"/>
      <c r="R3" s="80"/>
    </row>
    <row r="4" spans="1:18" ht="18">
      <c r="A4" s="289" t="s">
        <v>561</v>
      </c>
      <c r="B4" s="289"/>
      <c r="C4" s="289"/>
      <c r="D4" s="289"/>
      <c r="E4" s="289"/>
      <c r="F4" s="289"/>
      <c r="G4" s="289"/>
      <c r="H4" s="25"/>
      <c r="Q4" s="80"/>
      <c r="R4" s="80"/>
    </row>
    <row r="5" spans="1:2" ht="15.75">
      <c r="A5" s="1"/>
      <c r="B5" s="1"/>
    </row>
    <row r="6" spans="1:5" ht="15.75">
      <c r="A6" s="1" t="s">
        <v>400</v>
      </c>
      <c r="B6" s="1"/>
      <c r="D6" s="406">
        <v>1386438.73</v>
      </c>
      <c r="E6" s="2" t="s">
        <v>94</v>
      </c>
    </row>
    <row r="7" spans="1:2" ht="15.75">
      <c r="A7" s="1"/>
      <c r="B7" s="1"/>
    </row>
    <row r="8" spans="1:8" ht="15.75">
      <c r="A8" s="1" t="s">
        <v>95</v>
      </c>
      <c r="B8" s="1"/>
      <c r="H8" s="2"/>
    </row>
    <row r="9" spans="1:6" ht="25.5" customHeight="1">
      <c r="A9" s="83"/>
      <c r="B9" s="54" t="s">
        <v>126</v>
      </c>
      <c r="C9" s="6" t="s">
        <v>127</v>
      </c>
      <c r="D9" s="5" t="s">
        <v>2</v>
      </c>
      <c r="E9" s="53" t="s">
        <v>128</v>
      </c>
      <c r="F9" t="s">
        <v>274</v>
      </c>
    </row>
    <row r="10" spans="1:5" ht="12.75">
      <c r="A10" s="3" t="s">
        <v>343</v>
      </c>
      <c r="B10" s="10">
        <v>0</v>
      </c>
      <c r="C10" s="10">
        <v>0</v>
      </c>
      <c r="D10" s="10">
        <v>0</v>
      </c>
      <c r="E10" s="29" t="s">
        <v>316</v>
      </c>
    </row>
    <row r="11" spans="1:5" s="284" customFormat="1" ht="12.75">
      <c r="A11" s="279"/>
      <c r="B11" s="280"/>
      <c r="C11" s="280"/>
      <c r="D11" s="280"/>
      <c r="E11" s="281"/>
    </row>
    <row r="12" spans="1:5" ht="12.75">
      <c r="A12" s="279"/>
      <c r="B12" s="280"/>
      <c r="C12" s="280"/>
      <c r="D12" s="280"/>
      <c r="E12" s="281"/>
    </row>
    <row r="13" spans="1:5" ht="12.75">
      <c r="A13" s="279"/>
      <c r="B13" s="280"/>
      <c r="C13" s="280"/>
      <c r="D13" s="280"/>
      <c r="E13" s="281"/>
    </row>
    <row r="14" ht="17.25" customHeight="1"/>
    <row r="15" spans="1:2" ht="15.75">
      <c r="A15" s="1" t="s">
        <v>96</v>
      </c>
      <c r="B15" s="1"/>
    </row>
    <row r="16" spans="1:18" ht="25.5">
      <c r="A16" s="3"/>
      <c r="B16" s="54" t="s">
        <v>126</v>
      </c>
      <c r="C16" s="6" t="s">
        <v>127</v>
      </c>
      <c r="D16" s="282" t="s">
        <v>2</v>
      </c>
      <c r="E16" s="53" t="s">
        <v>128</v>
      </c>
      <c r="F16" s="12" t="s">
        <v>273</v>
      </c>
      <c r="G16" s="13"/>
      <c r="H16" s="13"/>
      <c r="Q16" s="12"/>
      <c r="R16" s="13"/>
    </row>
    <row r="17" spans="1:18" ht="12.75">
      <c r="A17" s="36" t="s">
        <v>529</v>
      </c>
      <c r="B17" s="30">
        <v>0</v>
      </c>
      <c r="C17" s="30">
        <v>0</v>
      </c>
      <c r="D17" s="285">
        <v>31953</v>
      </c>
      <c r="E17" s="283" t="s">
        <v>316</v>
      </c>
      <c r="F17" s="26" t="s">
        <v>272</v>
      </c>
      <c r="G17" s="60"/>
      <c r="H17" s="60"/>
      <c r="Q17" s="26"/>
      <c r="R17" s="60"/>
    </row>
    <row r="18" spans="1:18" ht="12.75">
      <c r="A18" s="3" t="s">
        <v>344</v>
      </c>
      <c r="B18" s="10">
        <f>SUM(B17:B17)</f>
        <v>0</v>
      </c>
      <c r="C18" s="10">
        <f>SUM(C17:C17)</f>
        <v>0</v>
      </c>
      <c r="D18" s="10">
        <f>SUM(D17:D17)</f>
        <v>31953</v>
      </c>
      <c r="E18" s="11" t="s">
        <v>316</v>
      </c>
      <c r="F18" s="19"/>
      <c r="G18" s="33"/>
      <c r="H18" s="33"/>
      <c r="Q18" s="19"/>
      <c r="R18" s="33"/>
    </row>
    <row r="21" spans="1:5" ht="15.75">
      <c r="A21" s="1" t="s">
        <v>528</v>
      </c>
      <c r="D21" s="366">
        <v>1354485.33</v>
      </c>
      <c r="E21" s="367" t="s">
        <v>94</v>
      </c>
    </row>
    <row r="22" ht="18.75">
      <c r="A22" s="178"/>
    </row>
    <row r="23" ht="18.75">
      <c r="A23" s="178"/>
    </row>
    <row r="24" ht="18.75">
      <c r="A24" s="180"/>
    </row>
    <row r="25" ht="18.75">
      <c r="A25" s="180"/>
    </row>
    <row r="26" ht="15.75">
      <c r="A26" s="182"/>
    </row>
    <row r="27" ht="18.75">
      <c r="A27" s="180"/>
    </row>
    <row r="28" ht="18.75">
      <c r="A28" s="180"/>
    </row>
    <row r="29" ht="18.75">
      <c r="A29" s="180"/>
    </row>
    <row r="30" ht="18.75">
      <c r="A30" s="184"/>
    </row>
    <row r="31" ht="18.75">
      <c r="A31" s="184"/>
    </row>
    <row r="32" ht="18.75">
      <c r="A32" s="184"/>
    </row>
    <row r="33" ht="18.75">
      <c r="A33" s="180"/>
    </row>
    <row r="34" ht="18.75">
      <c r="A34" s="180"/>
    </row>
    <row r="35" ht="15.75">
      <c r="A35" s="183"/>
    </row>
    <row r="36" ht="18.75">
      <c r="A36" s="181"/>
    </row>
    <row r="37" ht="18.75">
      <c r="A37" s="181"/>
    </row>
    <row r="38" ht="18.75">
      <c r="A38" s="181"/>
    </row>
    <row r="39" ht="18.75">
      <c r="A39" s="179"/>
    </row>
    <row r="40" ht="18.75">
      <c r="A40" s="181"/>
    </row>
    <row r="41" ht="18.75">
      <c r="A41" s="181"/>
    </row>
    <row r="42" ht="18.75">
      <c r="A42" s="181"/>
    </row>
    <row r="43" ht="15.75">
      <c r="A43" s="182"/>
    </row>
    <row r="44" ht="18.75">
      <c r="A44" s="181"/>
    </row>
    <row r="45" ht="15.75">
      <c r="A45" s="183"/>
    </row>
    <row r="46" ht="18.75">
      <c r="A46" s="179"/>
    </row>
    <row r="47" ht="15.75">
      <c r="A47" s="182"/>
    </row>
    <row r="48" ht="15.75">
      <c r="A48" s="183"/>
    </row>
    <row r="49" ht="15.75">
      <c r="A49" s="183"/>
    </row>
    <row r="50" ht="18.75">
      <c r="A50" s="181"/>
    </row>
    <row r="51" spans="1:2" ht="18.75">
      <c r="A51" s="181"/>
      <c r="B51" s="179"/>
    </row>
    <row r="52" ht="18.75">
      <c r="A52" s="181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B22" sqref="B2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562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2" ht="15.75">
      <c r="A3" s="1"/>
      <c r="B3" s="1"/>
    </row>
    <row r="4" spans="1:8" ht="15.75">
      <c r="A4" s="1" t="s">
        <v>95</v>
      </c>
      <c r="B4" s="1"/>
      <c r="H4" s="2"/>
    </row>
    <row r="5" spans="1:6" ht="25.5" customHeight="1">
      <c r="A5" s="83"/>
      <c r="B5" s="54" t="s">
        <v>126</v>
      </c>
      <c r="C5" s="6" t="s">
        <v>127</v>
      </c>
      <c r="D5" s="5" t="s">
        <v>2</v>
      </c>
      <c r="E5" s="53" t="s">
        <v>128</v>
      </c>
      <c r="F5" t="s">
        <v>274</v>
      </c>
    </row>
    <row r="6" spans="1:5" ht="25.5" customHeight="1">
      <c r="A6" s="433" t="s">
        <v>559</v>
      </c>
      <c r="B6" s="351">
        <v>0</v>
      </c>
      <c r="C6" s="351">
        <v>0</v>
      </c>
      <c r="D6" s="351">
        <v>7000000</v>
      </c>
      <c r="E6" s="137" t="s">
        <v>316</v>
      </c>
    </row>
    <row r="7" spans="1:5" ht="12.75">
      <c r="A7" s="3" t="s">
        <v>343</v>
      </c>
      <c r="B7" s="10">
        <v>0</v>
      </c>
      <c r="C7" s="10">
        <v>0</v>
      </c>
      <c r="D7" s="10">
        <f>D6</f>
        <v>7000000</v>
      </c>
      <c r="E7" s="29" t="s">
        <v>316</v>
      </c>
    </row>
    <row r="8" spans="1:5" s="284" customFormat="1" ht="12.75">
      <c r="A8" s="279"/>
      <c r="B8" s="280"/>
      <c r="C8" s="280"/>
      <c r="D8" s="280"/>
      <c r="E8" s="281"/>
    </row>
    <row r="9" spans="1:5" ht="12.75">
      <c r="A9" s="279"/>
      <c r="B9" s="280"/>
      <c r="C9" s="280"/>
      <c r="D9" s="280"/>
      <c r="E9" s="281"/>
    </row>
    <row r="10" spans="1:5" ht="12.75">
      <c r="A10" s="279"/>
      <c r="B10" s="280"/>
      <c r="C10" s="280"/>
      <c r="D10" s="280"/>
      <c r="E10" s="281"/>
    </row>
    <row r="11" ht="17.25" customHeight="1"/>
    <row r="12" spans="1:2" ht="15.75">
      <c r="A12" s="1" t="s">
        <v>96</v>
      </c>
      <c r="B12" s="1"/>
    </row>
    <row r="13" spans="1:18" ht="25.5">
      <c r="A13" s="3"/>
      <c r="B13" s="54" t="s">
        <v>126</v>
      </c>
      <c r="C13" s="6" t="s">
        <v>127</v>
      </c>
      <c r="D13" s="282" t="s">
        <v>2</v>
      </c>
      <c r="E13" s="53" t="s">
        <v>128</v>
      </c>
      <c r="F13" s="12" t="s">
        <v>273</v>
      </c>
      <c r="G13" s="13"/>
      <c r="H13" s="13"/>
      <c r="Q13" s="12"/>
      <c r="R13" s="13"/>
    </row>
    <row r="14" spans="1:18" ht="12.75">
      <c r="A14" s="3" t="s">
        <v>344</v>
      </c>
      <c r="B14" s="10">
        <v>0</v>
      </c>
      <c r="C14" s="10">
        <v>0</v>
      </c>
      <c r="D14" s="10">
        <v>0</v>
      </c>
      <c r="E14" s="11" t="s">
        <v>316</v>
      </c>
      <c r="F14" s="19"/>
      <c r="G14" s="33"/>
      <c r="H14" s="33"/>
      <c r="Q14" s="19"/>
      <c r="R14" s="33"/>
    </row>
    <row r="17" spans="1:9" ht="15.75">
      <c r="A17" s="1" t="s">
        <v>528</v>
      </c>
      <c r="D17" s="366">
        <v>7000000</v>
      </c>
      <c r="E17" s="367" t="s">
        <v>94</v>
      </c>
      <c r="I17" s="430"/>
    </row>
    <row r="18" ht="18.75">
      <c r="A18" s="178"/>
    </row>
    <row r="19" ht="18.75">
      <c r="A19" s="178"/>
    </row>
    <row r="20" ht="18.75">
      <c r="A20" s="180"/>
    </row>
    <row r="21" ht="18.75">
      <c r="A21" s="180"/>
    </row>
    <row r="22" spans="1:18" ht="18">
      <c r="A22" s="289" t="s">
        <v>563</v>
      </c>
      <c r="B22" s="289"/>
      <c r="C22" s="289"/>
      <c r="D22" s="289"/>
      <c r="E22" s="289"/>
      <c r="F22" s="289"/>
      <c r="G22" s="289"/>
      <c r="H22" s="25"/>
      <c r="Q22" s="80"/>
      <c r="R22" s="80"/>
    </row>
    <row r="23" spans="1:18" ht="18">
      <c r="A23" s="289"/>
      <c r="B23" s="289"/>
      <c r="C23" s="289"/>
      <c r="D23" s="289"/>
      <c r="E23" s="289"/>
      <c r="F23" s="289"/>
      <c r="G23" s="289"/>
      <c r="H23" s="25"/>
      <c r="Q23" s="80"/>
      <c r="R23" s="80"/>
    </row>
    <row r="24" spans="1:2" ht="15.75">
      <c r="A24" s="1"/>
      <c r="B24" s="1"/>
    </row>
    <row r="25" spans="1:8" ht="15.75">
      <c r="A25" s="1" t="s">
        <v>95</v>
      </c>
      <c r="B25" s="1"/>
      <c r="H25" s="2"/>
    </row>
    <row r="26" spans="1:6" ht="25.5" customHeight="1">
      <c r="A26" s="83"/>
      <c r="B26" s="54" t="s">
        <v>126</v>
      </c>
      <c r="C26" s="6" t="s">
        <v>127</v>
      </c>
      <c r="D26" s="5" t="s">
        <v>2</v>
      </c>
      <c r="E26" s="53" t="s">
        <v>128</v>
      </c>
      <c r="F26" t="s">
        <v>274</v>
      </c>
    </row>
    <row r="27" spans="1:5" ht="25.5" customHeight="1">
      <c r="A27" s="433" t="s">
        <v>559</v>
      </c>
      <c r="B27" s="351">
        <v>0</v>
      </c>
      <c r="C27" s="351">
        <v>0</v>
      </c>
      <c r="D27" s="351">
        <v>34637000</v>
      </c>
      <c r="E27" s="137" t="s">
        <v>316</v>
      </c>
    </row>
    <row r="28" spans="1:5" ht="12.75">
      <c r="A28" s="3" t="s">
        <v>343</v>
      </c>
      <c r="B28" s="10">
        <v>0</v>
      </c>
      <c r="C28" s="10">
        <v>0</v>
      </c>
      <c r="D28" s="10">
        <f>D27</f>
        <v>34637000</v>
      </c>
      <c r="E28" s="29" t="s">
        <v>316</v>
      </c>
    </row>
    <row r="29" spans="1:5" s="284" customFormat="1" ht="12.75">
      <c r="A29" s="279"/>
      <c r="B29" s="280"/>
      <c r="C29" s="280"/>
      <c r="D29" s="280"/>
      <c r="E29" s="281"/>
    </row>
    <row r="30" spans="1:5" ht="12.75">
      <c r="A30" s="279"/>
      <c r="B30" s="280"/>
      <c r="C30" s="280"/>
      <c r="D30" s="280"/>
      <c r="E30" s="281"/>
    </row>
    <row r="31" spans="1:5" ht="12.75">
      <c r="A31" s="279"/>
      <c r="B31" s="280"/>
      <c r="C31" s="280"/>
      <c r="D31" s="280"/>
      <c r="E31" s="281"/>
    </row>
    <row r="32" ht="17.25" customHeight="1"/>
    <row r="33" spans="1:2" ht="15.75">
      <c r="A33" s="1" t="s">
        <v>96</v>
      </c>
      <c r="B33" s="1"/>
    </row>
    <row r="34" spans="1:18" ht="25.5">
      <c r="A34" s="3"/>
      <c r="B34" s="54" t="s">
        <v>126</v>
      </c>
      <c r="C34" s="6" t="s">
        <v>127</v>
      </c>
      <c r="D34" s="282" t="s">
        <v>2</v>
      </c>
      <c r="E34" s="53" t="s">
        <v>128</v>
      </c>
      <c r="F34" s="12" t="s">
        <v>273</v>
      </c>
      <c r="G34" s="13"/>
      <c r="H34" s="13"/>
      <c r="Q34" s="12"/>
      <c r="R34" s="13"/>
    </row>
    <row r="35" spans="1:18" ht="12.75">
      <c r="A35" s="3" t="s">
        <v>344</v>
      </c>
      <c r="B35" s="10">
        <v>0</v>
      </c>
      <c r="C35" s="10">
        <v>0</v>
      </c>
      <c r="D35" s="10">
        <v>0</v>
      </c>
      <c r="E35" s="11" t="s">
        <v>316</v>
      </c>
      <c r="F35" s="19"/>
      <c r="G35" s="33"/>
      <c r="H35" s="33"/>
      <c r="Q35" s="19"/>
      <c r="R35" s="33"/>
    </row>
    <row r="38" spans="1:9" ht="15.75">
      <c r="A38" s="1" t="s">
        <v>528</v>
      </c>
      <c r="D38" s="366">
        <v>34637000</v>
      </c>
      <c r="E38" s="367" t="s">
        <v>94</v>
      </c>
      <c r="I38" s="430"/>
    </row>
    <row r="39" ht="15.75">
      <c r="A39" s="182"/>
    </row>
    <row r="40" ht="18.75">
      <c r="A40" s="181"/>
    </row>
    <row r="41" ht="15.75">
      <c r="A41" s="183"/>
    </row>
    <row r="42" ht="18.75">
      <c r="A42" s="179"/>
    </row>
    <row r="43" ht="15.75">
      <c r="A43" s="182"/>
    </row>
    <row r="44" ht="15.75">
      <c r="A44" s="183"/>
    </row>
    <row r="45" ht="15.75">
      <c r="A45" s="183"/>
    </row>
    <row r="46" ht="18.75">
      <c r="A46" s="181"/>
    </row>
    <row r="47" spans="1:2" ht="18.75">
      <c r="A47" s="181"/>
      <c r="B47" s="179"/>
    </row>
    <row r="48" ht="18.75">
      <c r="A48" s="181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D23" sqref="D2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564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2" ht="15.75">
      <c r="A3" s="1"/>
      <c r="B3" s="1"/>
    </row>
    <row r="4" spans="1:8" ht="15.75">
      <c r="A4" s="1" t="s">
        <v>95</v>
      </c>
      <c r="B4" s="1"/>
      <c r="H4" s="2"/>
    </row>
    <row r="5" spans="1:6" ht="25.5" customHeight="1">
      <c r="A5" s="83"/>
      <c r="B5" s="54" t="s">
        <v>126</v>
      </c>
      <c r="C5" s="6" t="s">
        <v>127</v>
      </c>
      <c r="D5" s="5" t="s">
        <v>2</v>
      </c>
      <c r="E5" s="53" t="s">
        <v>128</v>
      </c>
      <c r="F5" t="s">
        <v>274</v>
      </c>
    </row>
    <row r="6" spans="1:5" ht="25.5" customHeight="1">
      <c r="A6" s="433" t="s">
        <v>559</v>
      </c>
      <c r="B6" s="351">
        <v>0</v>
      </c>
      <c r="C6" s="351">
        <v>0</v>
      </c>
      <c r="D6" s="351">
        <v>189720</v>
      </c>
      <c r="E6" s="137" t="s">
        <v>316</v>
      </c>
    </row>
    <row r="7" spans="1:5" ht="12.75">
      <c r="A7" s="3" t="s">
        <v>343</v>
      </c>
      <c r="B7" s="10">
        <v>0</v>
      </c>
      <c r="C7" s="10">
        <v>0</v>
      </c>
      <c r="D7" s="10">
        <f>D6</f>
        <v>189720</v>
      </c>
      <c r="E7" s="29" t="s">
        <v>316</v>
      </c>
    </row>
    <row r="8" spans="1:5" s="284" customFormat="1" ht="12.75">
      <c r="A8" s="279"/>
      <c r="B8" s="280"/>
      <c r="C8" s="280"/>
      <c r="D8" s="280"/>
      <c r="E8" s="281"/>
    </row>
    <row r="9" spans="1:5" ht="12.75">
      <c r="A9" s="279"/>
      <c r="B9" s="280"/>
      <c r="C9" s="280"/>
      <c r="D9" s="280"/>
      <c r="E9" s="281"/>
    </row>
    <row r="10" spans="1:5" ht="12.75">
      <c r="A10" s="279"/>
      <c r="B10" s="280"/>
      <c r="C10" s="280"/>
      <c r="D10" s="280"/>
      <c r="E10" s="281"/>
    </row>
    <row r="11" ht="17.25" customHeight="1"/>
    <row r="12" spans="1:2" ht="15.75">
      <c r="A12" s="1" t="s">
        <v>96</v>
      </c>
      <c r="B12" s="1"/>
    </row>
    <row r="13" spans="1:18" ht="25.5">
      <c r="A13" s="3"/>
      <c r="B13" s="54" t="s">
        <v>126</v>
      </c>
      <c r="C13" s="6" t="s">
        <v>127</v>
      </c>
      <c r="D13" s="282" t="s">
        <v>2</v>
      </c>
      <c r="E13" s="53" t="s">
        <v>128</v>
      </c>
      <c r="F13" s="12" t="s">
        <v>273</v>
      </c>
      <c r="G13" s="13"/>
      <c r="H13" s="13"/>
      <c r="Q13" s="12"/>
      <c r="R13" s="13"/>
    </row>
    <row r="14" spans="1:18" ht="12.75">
      <c r="A14" s="449" t="s">
        <v>560</v>
      </c>
      <c r="B14" s="287">
        <v>0</v>
      </c>
      <c r="C14" s="431">
        <v>0</v>
      </c>
      <c r="D14" s="450">
        <v>3375</v>
      </c>
      <c r="E14" s="432" t="s">
        <v>316</v>
      </c>
      <c r="F14" s="12"/>
      <c r="G14" s="13"/>
      <c r="H14" s="13"/>
      <c r="Q14" s="12"/>
      <c r="R14" s="13"/>
    </row>
    <row r="15" spans="1:18" ht="12.75">
      <c r="A15" s="3" t="s">
        <v>344</v>
      </c>
      <c r="B15" s="10">
        <v>0</v>
      </c>
      <c r="C15" s="10">
        <v>0</v>
      </c>
      <c r="D15" s="10">
        <v>0</v>
      </c>
      <c r="E15" s="11" t="s">
        <v>316</v>
      </c>
      <c r="F15" s="19"/>
      <c r="G15" s="33"/>
      <c r="H15" s="33"/>
      <c r="Q15" s="19"/>
      <c r="R15" s="33"/>
    </row>
    <row r="18" spans="1:9" ht="15.75">
      <c r="A18" s="1" t="s">
        <v>528</v>
      </c>
      <c r="D18" s="366">
        <v>186345</v>
      </c>
      <c r="E18" s="367" t="s">
        <v>94</v>
      </c>
      <c r="I18" s="430"/>
    </row>
    <row r="19" ht="18.75">
      <c r="A19" s="178"/>
    </row>
    <row r="20" ht="18.75">
      <c r="A20" s="178"/>
    </row>
    <row r="21" ht="18.75">
      <c r="A21" s="180"/>
    </row>
    <row r="22" ht="18.75">
      <c r="A22" s="180"/>
    </row>
    <row r="23" spans="1:18" ht="18">
      <c r="A23" s="289" t="s">
        <v>565</v>
      </c>
      <c r="B23" s="289"/>
      <c r="C23" s="289"/>
      <c r="D23" s="289"/>
      <c r="E23" s="289"/>
      <c r="F23" s="289"/>
      <c r="G23" s="289"/>
      <c r="H23" s="25"/>
      <c r="Q23" s="80"/>
      <c r="R23" s="80"/>
    </row>
    <row r="24" spans="1:18" ht="18">
      <c r="A24" s="289"/>
      <c r="B24" s="289"/>
      <c r="C24" s="289"/>
      <c r="D24" s="289"/>
      <c r="E24" s="289"/>
      <c r="F24" s="289"/>
      <c r="G24" s="289"/>
      <c r="H24" s="25"/>
      <c r="Q24" s="80"/>
      <c r="R24" s="80"/>
    </row>
    <row r="25" spans="1:2" ht="15.75">
      <c r="A25" s="1"/>
      <c r="B25" s="1"/>
    </row>
    <row r="26" spans="1:8" ht="15.75">
      <c r="A26" s="1" t="s">
        <v>95</v>
      </c>
      <c r="B26" s="1"/>
      <c r="H26" s="2"/>
    </row>
    <row r="27" spans="1:6" ht="25.5" customHeight="1">
      <c r="A27" s="83"/>
      <c r="B27" s="54" t="s">
        <v>126</v>
      </c>
      <c r="C27" s="6" t="s">
        <v>127</v>
      </c>
      <c r="D27" s="5" t="s">
        <v>2</v>
      </c>
      <c r="E27" s="53" t="s">
        <v>128</v>
      </c>
      <c r="F27" t="s">
        <v>274</v>
      </c>
    </row>
    <row r="28" spans="1:5" ht="25.5" customHeight="1">
      <c r="A28" s="433" t="s">
        <v>559</v>
      </c>
      <c r="B28" s="351">
        <v>0</v>
      </c>
      <c r="C28" s="351">
        <v>0</v>
      </c>
      <c r="D28" s="351">
        <v>3900000</v>
      </c>
      <c r="E28" s="137" t="s">
        <v>316</v>
      </c>
    </row>
    <row r="29" spans="1:5" ht="12.75">
      <c r="A29" s="3" t="s">
        <v>343</v>
      </c>
      <c r="B29" s="10">
        <v>0</v>
      </c>
      <c r="C29" s="10">
        <v>0</v>
      </c>
      <c r="D29" s="10">
        <f>D28</f>
        <v>3900000</v>
      </c>
      <c r="E29" s="29" t="s">
        <v>316</v>
      </c>
    </row>
    <row r="30" spans="1:5" s="284" customFormat="1" ht="12.75">
      <c r="A30" s="279"/>
      <c r="B30" s="280"/>
      <c r="C30" s="280"/>
      <c r="D30" s="280"/>
      <c r="E30" s="281"/>
    </row>
    <row r="31" spans="1:5" ht="12.75">
      <c r="A31" s="279"/>
      <c r="B31" s="280"/>
      <c r="C31" s="280"/>
      <c r="D31" s="280"/>
      <c r="E31" s="281"/>
    </row>
    <row r="32" spans="1:5" ht="12.75">
      <c r="A32" s="279"/>
      <c r="B32" s="280"/>
      <c r="C32" s="280"/>
      <c r="D32" s="280"/>
      <c r="E32" s="281"/>
    </row>
    <row r="33" ht="17.25" customHeight="1"/>
    <row r="34" spans="1:2" ht="15.75">
      <c r="A34" s="1" t="s">
        <v>96</v>
      </c>
      <c r="B34" s="1"/>
    </row>
    <row r="35" spans="1:18" ht="25.5">
      <c r="A35" s="3"/>
      <c r="B35" s="54" t="s">
        <v>126</v>
      </c>
      <c r="C35" s="6" t="s">
        <v>127</v>
      </c>
      <c r="D35" s="282" t="s">
        <v>2</v>
      </c>
      <c r="E35" s="53" t="s">
        <v>128</v>
      </c>
      <c r="F35" s="12" t="s">
        <v>273</v>
      </c>
      <c r="G35" s="13"/>
      <c r="H35" s="13"/>
      <c r="Q35" s="12"/>
      <c r="R35" s="13"/>
    </row>
    <row r="36" spans="1:18" ht="12.75">
      <c r="A36" s="3" t="s">
        <v>344</v>
      </c>
      <c r="B36" s="10">
        <v>0</v>
      </c>
      <c r="C36" s="10">
        <v>0</v>
      </c>
      <c r="D36" s="10">
        <v>0</v>
      </c>
      <c r="E36" s="11" t="s">
        <v>316</v>
      </c>
      <c r="F36" s="19"/>
      <c r="G36" s="33"/>
      <c r="H36" s="33"/>
      <c r="Q36" s="19"/>
      <c r="R36" s="33"/>
    </row>
    <row r="39" spans="1:9" ht="15.75">
      <c r="A39" s="1" t="s">
        <v>528</v>
      </c>
      <c r="D39" s="366">
        <v>3900000</v>
      </c>
      <c r="E39" s="367" t="s">
        <v>94</v>
      </c>
      <c r="I39" s="430"/>
    </row>
    <row r="40" ht="15.75">
      <c r="A40" s="182"/>
    </row>
    <row r="41" ht="18.75">
      <c r="A41" s="181"/>
    </row>
    <row r="42" ht="15.75">
      <c r="A42" s="183"/>
    </row>
    <row r="43" ht="18.75">
      <c r="A43" s="179"/>
    </row>
    <row r="44" ht="15.75">
      <c r="A44" s="182"/>
    </row>
    <row r="45" ht="15.75">
      <c r="A45" s="183"/>
    </row>
    <row r="46" ht="15.75">
      <c r="A46" s="183"/>
    </row>
    <row r="47" ht="18.75">
      <c r="A47" s="181"/>
    </row>
    <row r="48" spans="1:2" ht="18.75">
      <c r="A48" s="181"/>
      <c r="B48" s="179"/>
    </row>
    <row r="49" ht="18.75">
      <c r="A49" s="181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28"/>
  <sheetViews>
    <sheetView workbookViewId="0" topLeftCell="A1">
      <selection activeCell="I24" sqref="I24"/>
    </sheetView>
  </sheetViews>
  <sheetFormatPr defaultColWidth="9.00390625" defaultRowHeight="12.75"/>
  <cols>
    <col min="1" max="1" width="10.375" style="0" customWidth="1"/>
    <col min="2" max="2" width="48.125" style="0" customWidth="1"/>
    <col min="3" max="3" width="7.75390625" style="0" customWidth="1"/>
    <col min="4" max="4" width="11.125" style="0" customWidth="1"/>
  </cols>
  <sheetData>
    <row r="1" spans="1:49" s="135" customFormat="1" ht="18">
      <c r="A1" s="492" t="s">
        <v>595</v>
      </c>
      <c r="B1" s="492"/>
      <c r="C1" s="492"/>
      <c r="D1" s="492"/>
      <c r="E1" s="492"/>
      <c r="F1" s="557"/>
      <c r="G1" s="557"/>
      <c r="H1" s="31"/>
      <c r="I1" s="104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9" ht="16.5" customHeight="1">
      <c r="A2" s="465" t="s">
        <v>594</v>
      </c>
      <c r="B2" s="31"/>
      <c r="C2" s="31"/>
      <c r="D2" s="31"/>
      <c r="E2" s="104"/>
      <c r="I2" s="25"/>
    </row>
    <row r="3" spans="1:9" ht="12.75" customHeight="1">
      <c r="A3" s="68"/>
      <c r="B3" s="31"/>
      <c r="C3" s="31"/>
      <c r="E3" s="104"/>
      <c r="I3" s="25"/>
    </row>
    <row r="4" s="31" customFormat="1" ht="12.75">
      <c r="A4" s="67" t="s">
        <v>69</v>
      </c>
    </row>
    <row r="5" ht="12.75">
      <c r="E5" s="67" t="s">
        <v>352</v>
      </c>
    </row>
    <row r="6" spans="1:5" ht="25.5">
      <c r="A6" s="96" t="s">
        <v>158</v>
      </c>
      <c r="B6" s="97" t="s">
        <v>159</v>
      </c>
      <c r="C6" s="97" t="s">
        <v>11</v>
      </c>
      <c r="D6" s="98" t="s">
        <v>160</v>
      </c>
      <c r="E6" s="99" t="s">
        <v>161</v>
      </c>
    </row>
    <row r="7" spans="1:5" ht="12.75">
      <c r="A7" s="96"/>
      <c r="B7" s="97" t="s">
        <v>309</v>
      </c>
      <c r="C7" s="97">
        <v>1700</v>
      </c>
      <c r="D7" s="331">
        <v>30000</v>
      </c>
      <c r="E7" s="102"/>
    </row>
    <row r="8" spans="1:5" ht="12.75">
      <c r="A8" s="100">
        <v>38359</v>
      </c>
      <c r="B8" s="4" t="s">
        <v>571</v>
      </c>
      <c r="C8" s="101"/>
      <c r="D8" s="4">
        <v>-200</v>
      </c>
      <c r="E8" s="185">
        <v>29800</v>
      </c>
    </row>
    <row r="9" spans="1:5" ht="12.75">
      <c r="A9" s="100">
        <v>38384</v>
      </c>
      <c r="B9" s="4" t="s">
        <v>575</v>
      </c>
      <c r="C9" s="101"/>
      <c r="D9" s="460">
        <v>-26.67</v>
      </c>
      <c r="E9" s="185">
        <v>29773.3</v>
      </c>
    </row>
    <row r="10" spans="1:5" ht="12.75">
      <c r="A10" s="100">
        <v>38391</v>
      </c>
      <c r="B10" s="4" t="s">
        <v>572</v>
      </c>
      <c r="C10" s="101"/>
      <c r="D10" s="4">
        <v>2900</v>
      </c>
      <c r="E10" s="185">
        <v>32673.3</v>
      </c>
    </row>
    <row r="11" spans="1:5" ht="12.75">
      <c r="A11" s="100">
        <v>38391</v>
      </c>
      <c r="B11" s="4" t="s">
        <v>573</v>
      </c>
      <c r="C11" s="101"/>
      <c r="D11" s="4">
        <v>-3400</v>
      </c>
      <c r="E11" s="185">
        <v>29273.3</v>
      </c>
    </row>
    <row r="12" spans="1:5" ht="12.75">
      <c r="A12" s="100">
        <v>38405</v>
      </c>
      <c r="B12" s="24" t="s">
        <v>574</v>
      </c>
      <c r="C12" s="101"/>
      <c r="D12" s="4">
        <v>-450</v>
      </c>
      <c r="E12" s="185">
        <v>28823.3</v>
      </c>
    </row>
    <row r="13" spans="1:5" ht="12.75">
      <c r="A13" s="271">
        <v>38405</v>
      </c>
      <c r="B13" s="4" t="s">
        <v>593</v>
      </c>
      <c r="C13" s="101"/>
      <c r="D13" s="4">
        <v>-31</v>
      </c>
      <c r="E13" s="375">
        <v>28792.3</v>
      </c>
    </row>
    <row r="14" spans="1:5" ht="12.75">
      <c r="A14" s="100"/>
      <c r="B14" s="4"/>
      <c r="C14" s="24"/>
      <c r="D14" s="106"/>
      <c r="E14" s="375"/>
    </row>
    <row r="15" spans="1:5" ht="12.75">
      <c r="A15" s="186"/>
      <c r="B15" s="187"/>
      <c r="C15" s="14"/>
      <c r="D15" s="26"/>
      <c r="E15" s="188"/>
    </row>
    <row r="16" s="31" customFormat="1" ht="12.75">
      <c r="A16" s="67" t="s">
        <v>162</v>
      </c>
    </row>
    <row r="17" ht="12.75">
      <c r="E17" s="67" t="s">
        <v>352</v>
      </c>
    </row>
    <row r="18" spans="1:5" ht="25.5">
      <c r="A18" s="96" t="s">
        <v>158</v>
      </c>
      <c r="B18" s="97" t="s">
        <v>159</v>
      </c>
      <c r="C18" s="97" t="s">
        <v>11</v>
      </c>
      <c r="D18" s="98" t="s">
        <v>160</v>
      </c>
      <c r="E18" s="99" t="s">
        <v>161</v>
      </c>
    </row>
    <row r="19" spans="1:8" ht="12.75">
      <c r="A19" s="96"/>
      <c r="B19" s="97" t="s">
        <v>310</v>
      </c>
      <c r="C19" s="97">
        <v>1700</v>
      </c>
      <c r="D19" s="331">
        <v>8000</v>
      </c>
      <c r="E19" s="468">
        <v>8000</v>
      </c>
      <c r="H19" s="2"/>
    </row>
    <row r="20" spans="1:5" ht="12.75">
      <c r="A20" s="103"/>
      <c r="B20" s="90"/>
      <c r="C20" s="90"/>
      <c r="D20" s="174"/>
      <c r="E20" s="174"/>
    </row>
    <row r="22" s="31" customFormat="1" ht="12.75">
      <c r="A22" s="67" t="s">
        <v>163</v>
      </c>
    </row>
    <row r="23" ht="12.75">
      <c r="E23" s="67" t="s">
        <v>352</v>
      </c>
    </row>
    <row r="24" spans="1:5" ht="25.5">
      <c r="A24" s="96" t="s">
        <v>158</v>
      </c>
      <c r="B24" s="97" t="s">
        <v>159</v>
      </c>
      <c r="C24" s="97" t="s">
        <v>11</v>
      </c>
      <c r="D24" s="98" t="s">
        <v>160</v>
      </c>
      <c r="E24" s="99" t="s">
        <v>161</v>
      </c>
    </row>
    <row r="25" spans="1:5" ht="12.75">
      <c r="A25" s="96"/>
      <c r="B25" s="97" t="s">
        <v>310</v>
      </c>
      <c r="C25" s="97">
        <v>1700</v>
      </c>
      <c r="D25" s="331">
        <v>89748</v>
      </c>
      <c r="E25" s="102"/>
    </row>
    <row r="26" spans="1:9" ht="12.75">
      <c r="A26" s="100">
        <v>38398</v>
      </c>
      <c r="B26" s="4" t="s">
        <v>576</v>
      </c>
      <c r="C26" s="4"/>
      <c r="D26" s="228">
        <v>-298</v>
      </c>
      <c r="E26" s="185">
        <v>89450</v>
      </c>
      <c r="I26" s="299"/>
    </row>
    <row r="27" spans="1:5" ht="12.75">
      <c r="A27" s="103">
        <v>38398</v>
      </c>
      <c r="B27" s="90" t="s">
        <v>577</v>
      </c>
      <c r="C27" s="90"/>
      <c r="D27" s="227">
        <v>-7743</v>
      </c>
      <c r="E27" s="461">
        <v>81707</v>
      </c>
    </row>
    <row r="28" spans="1:5" ht="12.75">
      <c r="A28" s="100"/>
      <c r="B28" s="4"/>
      <c r="C28" s="24"/>
      <c r="D28" s="106"/>
      <c r="E28" s="375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4"/>
  <sheetViews>
    <sheetView workbookViewId="0" topLeftCell="A1">
      <selection activeCell="M72" sqref="M72"/>
    </sheetView>
  </sheetViews>
  <sheetFormatPr defaultColWidth="9.00390625" defaultRowHeight="12.75"/>
  <sheetData>
    <row r="1" ht="18">
      <c r="A1" s="231" t="s">
        <v>567</v>
      </c>
    </row>
    <row r="2" ht="12.75" customHeight="1">
      <c r="A2" s="231"/>
    </row>
    <row r="3" ht="11.25" customHeight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21" s="31" customFormat="1" ht="12.75"/>
    <row r="136" s="31" customFormat="1" ht="12.75"/>
    <row r="140" ht="12.75">
      <c r="D140" s="299"/>
    </row>
    <row r="142" ht="12.75">
      <c r="D142" s="303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>
      <c r="B177" s="114"/>
    </row>
    <row r="180" ht="12.75" customHeight="1"/>
    <row r="181" ht="12.75" customHeight="1">
      <c r="B181" s="114"/>
    </row>
    <row r="182" ht="12.75" customHeight="1">
      <c r="B182" s="114"/>
    </row>
    <row r="183" ht="12.75" customHeight="1">
      <c r="B183" s="114"/>
    </row>
    <row r="184" ht="12.75" customHeight="1">
      <c r="B184" s="114"/>
    </row>
    <row r="185" ht="12.75" customHeight="1">
      <c r="B185" s="114"/>
    </row>
    <row r="186" ht="12.75" customHeight="1">
      <c r="B186" s="114"/>
    </row>
    <row r="187" ht="12.75" customHeight="1">
      <c r="B187" s="114"/>
    </row>
    <row r="188" ht="12.75" customHeight="1">
      <c r="B188" s="114"/>
    </row>
    <row r="189" ht="12.75" customHeight="1">
      <c r="B189" s="114"/>
    </row>
    <row r="190" ht="12.75" customHeight="1">
      <c r="B190" s="114"/>
    </row>
    <row r="191" ht="12.75" customHeight="1">
      <c r="B191" s="114"/>
    </row>
    <row r="192" ht="12.75" customHeight="1">
      <c r="B192" s="114"/>
    </row>
    <row r="193" ht="12.75" customHeight="1">
      <c r="B193" s="114"/>
    </row>
    <row r="194" ht="12.75" customHeight="1">
      <c r="B194" s="114"/>
    </row>
    <row r="195" ht="12.75" customHeight="1">
      <c r="B195" s="114"/>
    </row>
    <row r="196" ht="12.75" customHeight="1">
      <c r="B196" s="114"/>
    </row>
    <row r="197" ht="12.75" customHeight="1">
      <c r="B197" s="114"/>
    </row>
    <row r="198" ht="12.75" customHeight="1">
      <c r="B198" s="114"/>
    </row>
    <row r="199" ht="12.75" customHeight="1">
      <c r="B199" s="114"/>
    </row>
    <row r="200" ht="12.75" customHeight="1">
      <c r="B200" s="114"/>
    </row>
    <row r="201" ht="12.75" customHeight="1">
      <c r="B201" s="114"/>
    </row>
    <row r="202" ht="12.75" customHeight="1">
      <c r="B202" s="114"/>
    </row>
    <row r="203" ht="12.75" customHeight="1">
      <c r="B203" s="114"/>
    </row>
    <row r="204" ht="12.75" customHeight="1">
      <c r="B204" s="114"/>
    </row>
    <row r="205" ht="12.75" customHeight="1"/>
  </sheetData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80" r:id="rId2"/>
  <headerFooter alignWithMargins="0">
    <oddFooter>&amp;C29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6"/>
  <sheetViews>
    <sheetView workbookViewId="0" topLeftCell="A1">
      <selection activeCell="B5" sqref="B5"/>
    </sheetView>
  </sheetViews>
  <sheetFormatPr defaultColWidth="9.00390625" defaultRowHeight="12.75"/>
  <cols>
    <col min="1" max="1" width="42.875" style="0" customWidth="1"/>
    <col min="2" max="2" width="33.125" style="0" customWidth="1"/>
    <col min="3" max="3" width="28.125" style="0" customWidth="1"/>
    <col min="4" max="4" width="34.375" style="0" customWidth="1"/>
    <col min="5" max="5" width="14.625" style="0" customWidth="1"/>
  </cols>
  <sheetData>
    <row r="1" spans="1:4" ht="15.75" customHeight="1">
      <c r="A1" s="231" t="s">
        <v>568</v>
      </c>
      <c r="D1" s="25"/>
    </row>
    <row r="4" ht="20.25">
      <c r="A4" s="362" t="s">
        <v>550</v>
      </c>
    </row>
    <row r="8" spans="1:3" ht="15.75">
      <c r="A8" s="407" t="s">
        <v>540</v>
      </c>
      <c r="B8" s="408">
        <v>38411</v>
      </c>
      <c r="C8" s="409"/>
    </row>
    <row r="9" spans="1:3" ht="12.75">
      <c r="A9" s="4" t="s">
        <v>530</v>
      </c>
      <c r="B9" s="410">
        <v>40449066.82</v>
      </c>
      <c r="C9" s="411"/>
    </row>
    <row r="10" spans="1:3" ht="12.75">
      <c r="A10" s="4" t="s">
        <v>531</v>
      </c>
      <c r="B10" s="410">
        <v>449066.82000000775</v>
      </c>
      <c r="C10" s="412" t="s">
        <v>548</v>
      </c>
    </row>
    <row r="11" spans="1:3" ht="12.75">
      <c r="A11" s="4" t="s">
        <v>532</v>
      </c>
      <c r="B11" s="410">
        <v>63614.04999999702</v>
      </c>
      <c r="C11" s="413" t="s">
        <v>547</v>
      </c>
    </row>
    <row r="12" spans="1:3" ht="12.75">
      <c r="A12" s="4" t="s">
        <v>539</v>
      </c>
      <c r="B12" s="410">
        <v>38897.0311256056</v>
      </c>
      <c r="C12" s="411"/>
    </row>
    <row r="13" spans="1:3" ht="25.5">
      <c r="A13" s="414" t="s">
        <v>533</v>
      </c>
      <c r="B13" s="410">
        <f>B9-40000000-B12</f>
        <v>410169.7888743947</v>
      </c>
      <c r="C13" s="413" t="s">
        <v>549</v>
      </c>
    </row>
    <row r="16" spans="1:3" ht="15.75">
      <c r="A16" s="407" t="s">
        <v>541</v>
      </c>
      <c r="B16" s="408">
        <f>B8</f>
        <v>38411</v>
      </c>
      <c r="C16" s="409"/>
    </row>
    <row r="17" spans="1:3" ht="12.75">
      <c r="A17" s="22" t="s">
        <v>534</v>
      </c>
      <c r="B17" s="22" t="s">
        <v>535</v>
      </c>
      <c r="C17" s="22" t="s">
        <v>536</v>
      </c>
    </row>
    <row r="18" spans="1:3" ht="12.75">
      <c r="A18" s="4" t="s">
        <v>542</v>
      </c>
      <c r="B18" s="415">
        <v>22199776.4</v>
      </c>
      <c r="C18" s="416">
        <f>B18/$B$19</f>
        <v>7.251373633050039</v>
      </c>
    </row>
    <row r="19" spans="1:3" ht="12.75">
      <c r="A19" s="4" t="s">
        <v>543</v>
      </c>
      <c r="B19" s="415">
        <v>3061458.08</v>
      </c>
      <c r="C19" s="416">
        <f>B19/$B$19</f>
        <v>1</v>
      </c>
    </row>
    <row r="20" spans="1:3" ht="12.75">
      <c r="A20" s="4" t="s">
        <v>544</v>
      </c>
      <c r="B20" s="415">
        <v>9730590</v>
      </c>
      <c r="C20" s="416">
        <f>B20/$B$19</f>
        <v>3.178416867298735</v>
      </c>
    </row>
    <row r="21" spans="1:3" ht="12.75">
      <c r="A21" s="4" t="s">
        <v>545</v>
      </c>
      <c r="B21" s="415">
        <v>5457242.34</v>
      </c>
      <c r="C21" s="416">
        <f>B21/$B$19</f>
        <v>1.7825631438990666</v>
      </c>
    </row>
    <row r="22" spans="1:3" ht="12.75">
      <c r="A22" s="22" t="s">
        <v>537</v>
      </c>
      <c r="B22" s="417">
        <f>SUM(B18:B21)</f>
        <v>40449066.81999999</v>
      </c>
      <c r="C22" s="418">
        <v>1</v>
      </c>
    </row>
    <row r="25" spans="1:3" ht="15.75">
      <c r="A25" s="558" t="s">
        <v>538</v>
      </c>
      <c r="B25" s="559"/>
      <c r="C25" s="560"/>
    </row>
    <row r="51" spans="1:2" ht="12.75">
      <c r="A51" t="s">
        <v>546</v>
      </c>
      <c r="B51" s="419">
        <v>38420</v>
      </c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123" s="31" customFormat="1" ht="12.75"/>
    <row r="138" s="31" customFormat="1" ht="12.75"/>
    <row r="142" ht="12.75">
      <c r="D142" s="299"/>
    </row>
    <row r="144" ht="12.75">
      <c r="D144" s="303"/>
    </row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>
      <c r="B179" s="114"/>
    </row>
    <row r="182" ht="12.75" customHeight="1"/>
    <row r="183" ht="12.75" customHeight="1">
      <c r="B183" s="114"/>
    </row>
    <row r="184" ht="12.75" customHeight="1">
      <c r="B184" s="114"/>
    </row>
    <row r="185" ht="12.75" customHeight="1">
      <c r="B185" s="114"/>
    </row>
    <row r="186" ht="12.75" customHeight="1">
      <c r="B186" s="114"/>
    </row>
    <row r="187" ht="12.75" customHeight="1">
      <c r="B187" s="114"/>
    </row>
    <row r="188" ht="12.75" customHeight="1">
      <c r="B188" s="114"/>
    </row>
    <row r="189" ht="12.75" customHeight="1">
      <c r="B189" s="114"/>
    </row>
    <row r="190" ht="12.75" customHeight="1">
      <c r="B190" s="114"/>
    </row>
    <row r="191" ht="12.75" customHeight="1">
      <c r="B191" s="114"/>
    </row>
    <row r="192" ht="12.75" customHeight="1">
      <c r="B192" s="114"/>
    </row>
    <row r="193" ht="12.75" customHeight="1">
      <c r="B193" s="114"/>
    </row>
    <row r="194" ht="12.75" customHeight="1">
      <c r="B194" s="114"/>
    </row>
    <row r="195" ht="12.75" customHeight="1">
      <c r="B195" s="114"/>
    </row>
    <row r="196" ht="12.75" customHeight="1">
      <c r="B196" s="114"/>
    </row>
    <row r="197" ht="12.75" customHeight="1">
      <c r="B197" s="114"/>
    </row>
    <row r="198" ht="12.75" customHeight="1">
      <c r="B198" s="114"/>
    </row>
    <row r="199" ht="12.75" customHeight="1">
      <c r="B199" s="114"/>
    </row>
    <row r="200" ht="12.75" customHeight="1">
      <c r="B200" s="114"/>
    </row>
    <row r="201" ht="12.75" customHeight="1">
      <c r="B201" s="114"/>
    </row>
    <row r="202" ht="12.75" customHeight="1">
      <c r="B202" s="114"/>
    </row>
    <row r="203" ht="12.75" customHeight="1">
      <c r="B203" s="114"/>
    </row>
    <row r="204" ht="12.75" customHeight="1">
      <c r="B204" s="114"/>
    </row>
    <row r="205" ht="12.75" customHeight="1">
      <c r="B205" s="114"/>
    </row>
    <row r="206" ht="12.75" customHeight="1">
      <c r="B206" s="114"/>
    </row>
    <row r="207" ht="12.75" customHeight="1"/>
  </sheetData>
  <mergeCells count="1">
    <mergeCell ref="A25:C25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80" r:id="rId2"/>
  <headerFooter alignWithMargins="0">
    <oddFooter>&amp;C30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F93" sqref="F93"/>
    </sheetView>
  </sheetViews>
  <sheetFormatPr defaultColWidth="9.00390625" defaultRowHeight="12.75"/>
  <cols>
    <col min="1" max="1" width="28.375" style="0" customWidth="1"/>
    <col min="2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494" t="s">
        <v>397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</row>
    <row r="3" spans="1:16" ht="12.75">
      <c r="A3" s="47" t="s">
        <v>0</v>
      </c>
      <c r="B3" s="47" t="s">
        <v>110</v>
      </c>
      <c r="C3" s="47" t="s">
        <v>111</v>
      </c>
      <c r="D3" s="47" t="s">
        <v>112</v>
      </c>
      <c r="E3" s="47" t="s">
        <v>113</v>
      </c>
      <c r="F3" s="47" t="s">
        <v>114</v>
      </c>
      <c r="G3" s="47" t="s">
        <v>115</v>
      </c>
      <c r="H3" s="47" t="s">
        <v>116</v>
      </c>
      <c r="I3" s="47" t="s">
        <v>117</v>
      </c>
      <c r="J3" s="47" t="s">
        <v>118</v>
      </c>
      <c r="K3" s="47" t="s">
        <v>119</v>
      </c>
      <c r="L3" s="47" t="s">
        <v>120</v>
      </c>
      <c r="M3" s="47" t="s">
        <v>121</v>
      </c>
      <c r="N3" s="47" t="s">
        <v>83</v>
      </c>
      <c r="O3" s="47" t="s">
        <v>135</v>
      </c>
      <c r="P3" s="48" t="s">
        <v>1</v>
      </c>
    </row>
    <row r="4" spans="1:16" ht="12.75">
      <c r="A4" s="82" t="s">
        <v>99</v>
      </c>
      <c r="B4" s="49">
        <v>57994</v>
      </c>
      <c r="C4" s="49">
        <v>52422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295">
        <v>110416</v>
      </c>
      <c r="O4" s="49">
        <v>679084</v>
      </c>
      <c r="P4" s="32">
        <f aca="true" t="shared" si="0" ref="P4:P9">+N4/O4*100</f>
        <v>16.25954962861737</v>
      </c>
    </row>
    <row r="5" spans="1:16" ht="12.75">
      <c r="A5" s="84" t="s">
        <v>7</v>
      </c>
      <c r="B5" s="49">
        <v>1265</v>
      </c>
      <c r="C5" s="49">
        <v>2033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295">
        <v>3298</v>
      </c>
      <c r="O5" s="49">
        <v>113181</v>
      </c>
      <c r="P5" s="32">
        <f t="shared" si="0"/>
        <v>2.913916646787005</v>
      </c>
    </row>
    <row r="6" spans="1:16" ht="12.75">
      <c r="A6" s="84" t="s">
        <v>8</v>
      </c>
      <c r="B6" s="49">
        <v>2012</v>
      </c>
      <c r="C6" s="49">
        <v>4073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295">
        <v>6085</v>
      </c>
      <c r="O6" s="49">
        <v>47884</v>
      </c>
      <c r="P6" s="32">
        <f t="shared" si="0"/>
        <v>12.707793835101494</v>
      </c>
    </row>
    <row r="7" spans="1:16" ht="12.75">
      <c r="A7" s="84" t="s">
        <v>369</v>
      </c>
      <c r="B7" s="49">
        <v>4096</v>
      </c>
      <c r="C7" s="49">
        <v>7927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295">
        <v>12023</v>
      </c>
      <c r="O7" s="49">
        <v>719506</v>
      </c>
      <c r="P7" s="32">
        <f t="shared" si="0"/>
        <v>1.6710076079977094</v>
      </c>
    </row>
    <row r="8" spans="1:16" ht="12.75">
      <c r="A8" s="84" t="s">
        <v>10</v>
      </c>
      <c r="B8" s="49">
        <v>42218</v>
      </c>
      <c r="C8" s="49">
        <v>160581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295">
        <v>202799</v>
      </c>
      <c r="O8" s="49">
        <v>1361279</v>
      </c>
      <c r="P8" s="32">
        <f t="shared" si="0"/>
        <v>14.897680784027376</v>
      </c>
    </row>
    <row r="9" spans="1:16" ht="12.75">
      <c r="A9" s="85" t="s">
        <v>122</v>
      </c>
      <c r="B9" s="50">
        <f>SUM(B4:B8)</f>
        <v>107585</v>
      </c>
      <c r="C9" s="50">
        <f>SUM(C4:C8)</f>
        <v>227036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>
        <f>SUM(N4:N8)</f>
        <v>334621</v>
      </c>
      <c r="O9" s="51">
        <f>SUM(O4:O8)</f>
        <v>2920934</v>
      </c>
      <c r="P9" s="37">
        <f t="shared" si="0"/>
        <v>11.45595895011664</v>
      </c>
    </row>
    <row r="10" spans="1:16" ht="12.75">
      <c r="A10" s="323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24"/>
      <c r="O10" s="324"/>
      <c r="P10" s="325"/>
    </row>
    <row r="11" spans="1:16" ht="12.75">
      <c r="A11" s="47" t="s">
        <v>0</v>
      </c>
      <c r="B11" s="47" t="s">
        <v>110</v>
      </c>
      <c r="C11" s="47" t="s">
        <v>111</v>
      </c>
      <c r="D11" s="47" t="s">
        <v>112</v>
      </c>
      <c r="E11" s="47" t="s">
        <v>113</v>
      </c>
      <c r="F11" s="47" t="s">
        <v>114</v>
      </c>
      <c r="G11" s="47" t="s">
        <v>115</v>
      </c>
      <c r="H11" s="47" t="s">
        <v>116</v>
      </c>
      <c r="I11" s="47" t="s">
        <v>117</v>
      </c>
      <c r="J11" s="47" t="s">
        <v>118</v>
      </c>
      <c r="K11" s="47" t="s">
        <v>119</v>
      </c>
      <c r="L11" s="47" t="s">
        <v>120</v>
      </c>
      <c r="M11" s="47" t="s">
        <v>121</v>
      </c>
      <c r="N11" s="47" t="s">
        <v>83</v>
      </c>
      <c r="O11" s="47" t="s">
        <v>135</v>
      </c>
      <c r="P11" s="48" t="s">
        <v>1</v>
      </c>
    </row>
    <row r="12" spans="1:16" ht="12.75">
      <c r="A12" s="82" t="s">
        <v>370</v>
      </c>
      <c r="B12" s="49" t="s">
        <v>164</v>
      </c>
      <c r="C12" s="49" t="s">
        <v>164</v>
      </c>
      <c r="D12" s="49" t="s">
        <v>164</v>
      </c>
      <c r="E12" s="49" t="s">
        <v>164</v>
      </c>
      <c r="F12" s="49" t="s">
        <v>164</v>
      </c>
      <c r="G12" s="49" t="s">
        <v>164</v>
      </c>
      <c r="H12" s="49"/>
      <c r="I12" s="49"/>
      <c r="J12" s="49"/>
      <c r="K12" s="49"/>
      <c r="L12" s="49"/>
      <c r="M12" s="49"/>
      <c r="N12" s="295"/>
      <c r="O12" s="49"/>
      <c r="P12" s="32"/>
    </row>
    <row r="39" spans="1:16" ht="18">
      <c r="A39" s="492" t="s">
        <v>596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</row>
    <row r="41" ht="12.75">
      <c r="A41" s="2" t="s">
        <v>399</v>
      </c>
    </row>
    <row r="42" spans="1:16" ht="12.75">
      <c r="A42" s="47" t="s">
        <v>0</v>
      </c>
      <c r="B42" s="47" t="s">
        <v>110</v>
      </c>
      <c r="C42" s="47" t="s">
        <v>111</v>
      </c>
      <c r="D42" s="47" t="s">
        <v>112</v>
      </c>
      <c r="E42" s="47" t="s">
        <v>113</v>
      </c>
      <c r="F42" s="47" t="s">
        <v>114</v>
      </c>
      <c r="G42" s="47" t="s">
        <v>115</v>
      </c>
      <c r="H42" s="47" t="s">
        <v>116</v>
      </c>
      <c r="I42" s="47" t="s">
        <v>117</v>
      </c>
      <c r="J42" s="47" t="s">
        <v>118</v>
      </c>
      <c r="K42" s="47" t="s">
        <v>119</v>
      </c>
      <c r="L42" s="47" t="s">
        <v>120</v>
      </c>
      <c r="M42" s="47" t="s">
        <v>121</v>
      </c>
      <c r="N42" s="47" t="s">
        <v>83</v>
      </c>
      <c r="O42" s="47" t="s">
        <v>135</v>
      </c>
      <c r="P42" s="48" t="s">
        <v>1</v>
      </c>
    </row>
    <row r="43" spans="1:16" ht="12.75">
      <c r="A43" s="82" t="s">
        <v>99</v>
      </c>
      <c r="B43" s="49">
        <v>57994</v>
      </c>
      <c r="C43" s="49">
        <v>52422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295">
        <v>110416</v>
      </c>
      <c r="O43" s="49">
        <v>679084</v>
      </c>
      <c r="P43" s="91">
        <f aca="true" t="shared" si="1" ref="P43:P48">N43/O43*100</f>
        <v>16.25954962861737</v>
      </c>
    </row>
    <row r="44" spans="1:16" ht="12.75">
      <c r="A44" s="84" t="s">
        <v>7</v>
      </c>
      <c r="B44" s="49">
        <v>1265</v>
      </c>
      <c r="C44" s="49">
        <v>2033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295">
        <v>3298</v>
      </c>
      <c r="O44" s="49">
        <v>113181</v>
      </c>
      <c r="P44" s="91">
        <f t="shared" si="1"/>
        <v>2.913916646787005</v>
      </c>
    </row>
    <row r="45" spans="1:16" ht="12.75">
      <c r="A45" s="84" t="s">
        <v>8</v>
      </c>
      <c r="B45" s="49">
        <v>2012</v>
      </c>
      <c r="C45" s="49">
        <v>4073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295">
        <v>6085</v>
      </c>
      <c r="O45" s="49">
        <v>47884</v>
      </c>
      <c r="P45" s="91">
        <f t="shared" si="1"/>
        <v>12.707793835101494</v>
      </c>
    </row>
    <row r="46" spans="1:16" ht="12.75">
      <c r="A46" s="84" t="s">
        <v>369</v>
      </c>
      <c r="B46" s="49">
        <v>4096</v>
      </c>
      <c r="C46" s="49">
        <v>7927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295">
        <v>12023</v>
      </c>
      <c r="O46" s="49">
        <v>719506</v>
      </c>
      <c r="P46" s="91">
        <f t="shared" si="1"/>
        <v>1.6710076079977094</v>
      </c>
    </row>
    <row r="47" spans="1:16" ht="12.75">
      <c r="A47" s="84" t="s">
        <v>10</v>
      </c>
      <c r="B47" s="49">
        <v>42218</v>
      </c>
      <c r="C47" s="49">
        <v>160581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95">
        <v>202799</v>
      </c>
      <c r="O47" s="49">
        <v>1361279</v>
      </c>
      <c r="P47" s="91">
        <f>N47/O47*100</f>
        <v>14.897680784027376</v>
      </c>
    </row>
    <row r="48" spans="1:16" ht="12.75">
      <c r="A48" s="85" t="s">
        <v>122</v>
      </c>
      <c r="B48" s="50">
        <f>SUM(B43:B47)</f>
        <v>107585</v>
      </c>
      <c r="C48" s="50">
        <f>SUM(C43:C47)</f>
        <v>227036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>
        <f>SUM(N43:N47)</f>
        <v>334621</v>
      </c>
      <c r="O48" s="51">
        <f>SUM(O43:O47)</f>
        <v>2920934</v>
      </c>
      <c r="P48" s="92">
        <f t="shared" si="1"/>
        <v>11.45595895011664</v>
      </c>
    </row>
    <row r="49" ht="12.75">
      <c r="G49" s="16"/>
    </row>
    <row r="50" ht="12.75">
      <c r="A50" s="93" t="s">
        <v>304</v>
      </c>
    </row>
    <row r="51" spans="1:16" ht="12.75">
      <c r="A51" s="94" t="s">
        <v>0</v>
      </c>
      <c r="B51" s="94" t="s">
        <v>110</v>
      </c>
      <c r="C51" s="94" t="s">
        <v>111</v>
      </c>
      <c r="D51" s="94" t="s">
        <v>112</v>
      </c>
      <c r="E51" s="94" t="s">
        <v>113</v>
      </c>
      <c r="F51" s="94" t="s">
        <v>114</v>
      </c>
      <c r="G51" s="94" t="s">
        <v>115</v>
      </c>
      <c r="H51" s="94" t="s">
        <v>116</v>
      </c>
      <c r="I51" s="94" t="s">
        <v>117</v>
      </c>
      <c r="J51" s="94" t="s">
        <v>118</v>
      </c>
      <c r="K51" s="94" t="s">
        <v>119</v>
      </c>
      <c r="L51" s="94" t="s">
        <v>120</v>
      </c>
      <c r="M51" s="94" t="s">
        <v>121</v>
      </c>
      <c r="N51" s="94" t="s">
        <v>83</v>
      </c>
      <c r="O51" s="94" t="s">
        <v>135</v>
      </c>
      <c r="P51" s="94" t="s">
        <v>1</v>
      </c>
    </row>
    <row r="52" spans="1:16" ht="12.75">
      <c r="A52" s="95" t="s">
        <v>99</v>
      </c>
      <c r="B52" s="49">
        <v>26716</v>
      </c>
      <c r="C52" s="49">
        <v>15678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>
        <v>42394</v>
      </c>
      <c r="O52" s="49">
        <v>210543</v>
      </c>
      <c r="P52" s="91">
        <f aca="true" t="shared" si="2" ref="P52:P57">N52/O52*100</f>
        <v>20.135554257325104</v>
      </c>
    </row>
    <row r="53" spans="1:16" ht="12.75">
      <c r="A53" s="95" t="s">
        <v>7</v>
      </c>
      <c r="B53" s="49">
        <v>2303</v>
      </c>
      <c r="C53" s="49">
        <v>577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>
        <v>2880</v>
      </c>
      <c r="O53" s="49">
        <v>32115</v>
      </c>
      <c r="P53" s="91">
        <f t="shared" si="2"/>
        <v>8.967772069126577</v>
      </c>
    </row>
    <row r="54" spans="1:16" ht="12.75">
      <c r="A54" s="95" t="s">
        <v>8</v>
      </c>
      <c r="B54" s="49">
        <v>3435</v>
      </c>
      <c r="C54" s="49">
        <v>2765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>
        <v>6200</v>
      </c>
      <c r="O54" s="49">
        <v>12336</v>
      </c>
      <c r="P54" s="91">
        <f t="shared" si="2"/>
        <v>50.25940337224384</v>
      </c>
    </row>
    <row r="55" spans="1:16" ht="12.75">
      <c r="A55" s="95" t="s">
        <v>9</v>
      </c>
      <c r="B55" s="49">
        <v>793</v>
      </c>
      <c r="C55" s="49">
        <v>2865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>
        <v>3658</v>
      </c>
      <c r="O55" s="49">
        <v>231660</v>
      </c>
      <c r="P55" s="91">
        <f t="shared" si="2"/>
        <v>1.5790382457049124</v>
      </c>
    </row>
    <row r="56" spans="1:16" ht="12.75">
      <c r="A56" s="95" t="s">
        <v>10</v>
      </c>
      <c r="B56" s="49">
        <v>60233</v>
      </c>
      <c r="C56" s="49">
        <v>39422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>
        <v>99655</v>
      </c>
      <c r="O56" s="49">
        <v>365471</v>
      </c>
      <c r="P56" s="91">
        <f t="shared" si="2"/>
        <v>27.26755337632808</v>
      </c>
    </row>
    <row r="57" spans="1:16" ht="12.75">
      <c r="A57" s="50" t="s">
        <v>122</v>
      </c>
      <c r="B57" s="50">
        <f>SUM(B52:B56)</f>
        <v>93480</v>
      </c>
      <c r="C57" s="50">
        <f>SUM(C52:C56)</f>
        <v>61307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>
        <f>SUM(N52:N56)</f>
        <v>154787</v>
      </c>
      <c r="O57" s="50">
        <f>SUM(O52:O56)</f>
        <v>852125</v>
      </c>
      <c r="P57" s="92">
        <f t="shared" si="2"/>
        <v>18.164823236027576</v>
      </c>
    </row>
    <row r="58" spans="1:16" ht="12.7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8"/>
    </row>
    <row r="59" ht="12.75">
      <c r="F59" s="16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91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0"/>
  <sheetViews>
    <sheetView workbookViewId="0" topLeftCell="A1">
      <selection activeCell="W34" sqref="W34"/>
    </sheetView>
  </sheetViews>
  <sheetFormatPr defaultColWidth="9.00390625" defaultRowHeight="12.75"/>
  <cols>
    <col min="1" max="1" width="4.625" style="31" customWidth="1"/>
    <col min="2" max="2" width="8.375" style="0" customWidth="1"/>
    <col min="3" max="3" width="35.125" style="0" customWidth="1"/>
    <col min="4" max="6" width="10.75390625" style="16" customWidth="1"/>
    <col min="7" max="7" width="13.625" style="0" customWidth="1"/>
    <col min="8" max="14" width="0" style="0" hidden="1" customWidth="1"/>
    <col min="15" max="18" width="0" style="16" hidden="1" customWidth="1"/>
    <col min="19" max="19" width="9.875" style="16" hidden="1" customWidth="1"/>
    <col min="20" max="20" width="8.75390625" style="16" customWidth="1"/>
    <col min="21" max="16384" width="9.125" style="16" customWidth="1"/>
  </cols>
  <sheetData>
    <row r="1" spans="1:9" ht="18">
      <c r="A1" s="486" t="s">
        <v>396</v>
      </c>
      <c r="B1" s="486"/>
      <c r="C1" s="486"/>
      <c r="D1" s="486"/>
      <c r="E1" s="486"/>
      <c r="F1" s="486"/>
      <c r="G1" s="486"/>
      <c r="I1" s="8"/>
    </row>
    <row r="2" ht="12.75">
      <c r="G2" s="25" t="s">
        <v>106</v>
      </c>
    </row>
    <row r="3" ht="12.75">
      <c r="G3" s="25"/>
    </row>
    <row r="4" spans="1:7" ht="25.5" customHeight="1">
      <c r="A4" s="490" t="s">
        <v>84</v>
      </c>
      <c r="B4" s="476"/>
      <c r="C4" s="477"/>
      <c r="D4" s="54" t="s">
        <v>126</v>
      </c>
      <c r="E4" s="61" t="s">
        <v>127</v>
      </c>
      <c r="F4" s="5" t="s">
        <v>2</v>
      </c>
      <c r="G4" s="53" t="s">
        <v>128</v>
      </c>
    </row>
    <row r="5" spans="1:256" s="31" customFormat="1" ht="12.75">
      <c r="A5" s="512" t="s">
        <v>70</v>
      </c>
      <c r="B5" s="513"/>
      <c r="C5" s="514"/>
      <c r="D5" s="247">
        <v>111103</v>
      </c>
      <c r="E5" s="247">
        <f>E40+E47</f>
        <v>115622</v>
      </c>
      <c r="F5" s="363">
        <f>F49</f>
        <v>5</v>
      </c>
      <c r="G5" s="65">
        <f aca="true" t="shared" si="0" ref="G5:G26">F5/E5*100</f>
        <v>0.0043244365259206725</v>
      </c>
      <c r="O5" s="86"/>
      <c r="P5" s="22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31" customFormat="1" ht="12.75">
      <c r="A6" s="509" t="s">
        <v>71</v>
      </c>
      <c r="B6" s="510"/>
      <c r="C6" s="511"/>
      <c r="D6" s="247">
        <f>D139</f>
        <v>3595130</v>
      </c>
      <c r="E6" s="247">
        <f>E139</f>
        <v>3627601</v>
      </c>
      <c r="F6" s="363">
        <f>F139</f>
        <v>633597</v>
      </c>
      <c r="G6" s="65">
        <f t="shared" si="0"/>
        <v>17.466005770755935</v>
      </c>
      <c r="O6" s="86"/>
      <c r="P6" s="175"/>
      <c r="Q6" s="16"/>
      <c r="R6" s="17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31" customFormat="1" ht="12.75">
      <c r="A7" s="512" t="s">
        <v>72</v>
      </c>
      <c r="B7" s="513"/>
      <c r="C7" s="514"/>
      <c r="D7" s="247">
        <f>D169</f>
        <v>117094</v>
      </c>
      <c r="E7" s="247">
        <f>E169</f>
        <v>117392</v>
      </c>
      <c r="F7" s="363">
        <f>F169</f>
        <v>14946</v>
      </c>
      <c r="G7" s="65">
        <f t="shared" si="0"/>
        <v>12.731702330652855</v>
      </c>
      <c r="O7" s="86"/>
      <c r="P7" s="22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31" customFormat="1" ht="12.75">
      <c r="A8" s="512" t="s">
        <v>73</v>
      </c>
      <c r="B8" s="513"/>
      <c r="C8" s="514"/>
      <c r="D8" s="247">
        <f>D196</f>
        <v>416548</v>
      </c>
      <c r="E8" s="247">
        <f>E196</f>
        <v>427691</v>
      </c>
      <c r="F8" s="363">
        <f>F196</f>
        <v>34167</v>
      </c>
      <c r="G8" s="65">
        <f t="shared" si="0"/>
        <v>7.988711476276096</v>
      </c>
      <c r="I8" s="86"/>
      <c r="O8" s="86"/>
      <c r="P8" s="22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31" customFormat="1" ht="12.75">
      <c r="A9" s="512" t="s">
        <v>74</v>
      </c>
      <c r="B9" s="513"/>
      <c r="C9" s="514"/>
      <c r="D9" s="247">
        <f>D214</f>
        <v>5200</v>
      </c>
      <c r="E9" s="247">
        <f>E214</f>
        <v>7550</v>
      </c>
      <c r="F9" s="363">
        <f>F214</f>
        <v>292</v>
      </c>
      <c r="G9" s="65">
        <f t="shared" si="0"/>
        <v>3.867549668874172</v>
      </c>
      <c r="O9" s="86"/>
      <c r="P9" s="22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31" customFormat="1" ht="12.75">
      <c r="A10" s="512" t="s">
        <v>75</v>
      </c>
      <c r="B10" s="513"/>
      <c r="C10" s="514"/>
      <c r="D10" s="247">
        <f>D230</f>
        <v>1728</v>
      </c>
      <c r="E10" s="247">
        <f>E230</f>
        <v>1728</v>
      </c>
      <c r="F10" s="363">
        <f>F230</f>
        <v>0</v>
      </c>
      <c r="G10" s="65">
        <f t="shared" si="0"/>
        <v>0</v>
      </c>
      <c r="O10" s="86"/>
      <c r="P10" s="17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31" customFormat="1" ht="12.75">
      <c r="A11" s="512" t="s">
        <v>76</v>
      </c>
      <c r="B11" s="513"/>
      <c r="C11" s="514"/>
      <c r="D11" s="247">
        <f>SUM(D237:D239)+D245</f>
        <v>1056303</v>
      </c>
      <c r="E11" s="247">
        <f>SUM(E237:E239)+E245</f>
        <v>1056330</v>
      </c>
      <c r="F11" s="363">
        <f>SUM(F237:F239)+F245</f>
        <v>156831</v>
      </c>
      <c r="G11" s="65">
        <f t="shared" si="0"/>
        <v>14.846780835534352</v>
      </c>
      <c r="O11" s="86"/>
      <c r="P11" s="17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31" customFormat="1" ht="12.75">
      <c r="A12" s="512" t="s">
        <v>77</v>
      </c>
      <c r="B12" s="513"/>
      <c r="C12" s="514"/>
      <c r="D12" s="247">
        <f>D278</f>
        <v>324588</v>
      </c>
      <c r="E12" s="247">
        <f>E278</f>
        <v>324588</v>
      </c>
      <c r="F12" s="363">
        <f>F278</f>
        <v>48494</v>
      </c>
      <c r="G12" s="65">
        <f t="shared" si="0"/>
        <v>14.940170308206094</v>
      </c>
      <c r="O12" s="86"/>
      <c r="P12" s="17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31" customFormat="1" ht="12.75">
      <c r="A13" s="512" t="s">
        <v>78</v>
      </c>
      <c r="B13" s="513"/>
      <c r="C13" s="514"/>
      <c r="D13" s="247">
        <f>D296</f>
        <v>15510</v>
      </c>
      <c r="E13" s="247">
        <f>E296</f>
        <v>15510</v>
      </c>
      <c r="F13" s="363">
        <f>F296</f>
        <v>3</v>
      </c>
      <c r="G13" s="65">
        <f t="shared" si="0"/>
        <v>0.01934235976789168</v>
      </c>
      <c r="O13" s="86"/>
      <c r="P13" s="17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31" customFormat="1" ht="12.75">
      <c r="A14" s="512" t="s">
        <v>79</v>
      </c>
      <c r="B14" s="513"/>
      <c r="C14" s="514"/>
      <c r="D14" s="247">
        <f>D336</f>
        <v>39190</v>
      </c>
      <c r="E14" s="247">
        <f>E336</f>
        <v>39421</v>
      </c>
      <c r="F14" s="363">
        <f>F336</f>
        <v>2063</v>
      </c>
      <c r="G14" s="65">
        <f t="shared" si="0"/>
        <v>5.2332513127520865</v>
      </c>
      <c r="O14" s="86"/>
      <c r="P14" s="175"/>
      <c r="Q14" s="16"/>
      <c r="R14" s="16"/>
      <c r="S14" s="16"/>
      <c r="T14" s="16"/>
      <c r="U14" s="16"/>
      <c r="V14" s="17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31" customFormat="1" ht="12.75">
      <c r="A15" s="512" t="s">
        <v>80</v>
      </c>
      <c r="B15" s="513"/>
      <c r="C15" s="514"/>
      <c r="D15" s="247">
        <f>D359</f>
        <v>210786</v>
      </c>
      <c r="E15" s="247">
        <f>E359</f>
        <v>210786</v>
      </c>
      <c r="F15" s="363">
        <f>F359</f>
        <v>16823</v>
      </c>
      <c r="G15" s="65">
        <f t="shared" si="0"/>
        <v>7.981080337403812</v>
      </c>
      <c r="O15" s="86"/>
      <c r="P15" s="175"/>
      <c r="Q15" s="16"/>
      <c r="R15" s="16"/>
      <c r="S15" s="16"/>
      <c r="T15" s="16"/>
      <c r="U15" s="16"/>
      <c r="V15" s="17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31" customFormat="1" ht="12.75">
      <c r="A16" s="512" t="s">
        <v>81</v>
      </c>
      <c r="B16" s="513"/>
      <c r="C16" s="514"/>
      <c r="D16" s="247">
        <f>D406</f>
        <v>87834</v>
      </c>
      <c r="E16" s="247">
        <f>E406</f>
        <v>92834</v>
      </c>
      <c r="F16" s="363">
        <f>F406</f>
        <v>1954</v>
      </c>
      <c r="G16" s="65">
        <f t="shared" si="0"/>
        <v>2.1048322812762565</v>
      </c>
      <c r="O16" s="86"/>
      <c r="P16" s="17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31" customFormat="1" ht="12.75">
      <c r="A17" s="509" t="s">
        <v>150</v>
      </c>
      <c r="B17" s="510"/>
      <c r="C17" s="511"/>
      <c r="D17" s="247">
        <f>D390</f>
        <v>648618</v>
      </c>
      <c r="E17" s="247">
        <f>E390</f>
        <v>649068</v>
      </c>
      <c r="F17" s="363">
        <f>F390</f>
        <v>30668</v>
      </c>
      <c r="G17" s="65">
        <f>F17/E17*100</f>
        <v>4.72492866695015</v>
      </c>
      <c r="O17" s="86"/>
      <c r="P17" s="17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31" customFormat="1" ht="12.75">
      <c r="A18" s="420" t="s">
        <v>551</v>
      </c>
      <c r="B18" s="421"/>
      <c r="C18" s="422"/>
      <c r="D18" s="247">
        <f>D424</f>
        <v>22950</v>
      </c>
      <c r="E18" s="247">
        <f>E424</f>
        <v>22950</v>
      </c>
      <c r="F18" s="363">
        <f>F424</f>
        <v>2077</v>
      </c>
      <c r="G18" s="65">
        <f>F18/E18*100</f>
        <v>9.050108932461875</v>
      </c>
      <c r="O18" s="86"/>
      <c r="P18" s="17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31" customFormat="1" ht="12.75">
      <c r="A19" s="509" t="s">
        <v>552</v>
      </c>
      <c r="B19" s="510"/>
      <c r="C19" s="511"/>
      <c r="D19" s="247">
        <f>D434</f>
        <v>161</v>
      </c>
      <c r="E19" s="247">
        <f>E434</f>
        <v>161</v>
      </c>
      <c r="F19" s="363">
        <f>F434</f>
        <v>0</v>
      </c>
      <c r="G19" s="65">
        <f>F19/E19*100</f>
        <v>0</v>
      </c>
      <c r="O19" s="86"/>
      <c r="P19" s="16"/>
      <c r="Q19" s="17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31" customFormat="1" ht="12.75">
      <c r="A20" s="327" t="s">
        <v>374</v>
      </c>
      <c r="B20" s="333"/>
      <c r="C20" s="328"/>
      <c r="D20" s="334">
        <f>SUM(D5:D19)</f>
        <v>6652743</v>
      </c>
      <c r="E20" s="334">
        <f>SUM(E5:E19)</f>
        <v>6709232</v>
      </c>
      <c r="F20" s="334">
        <f>SUM(F5:F19)</f>
        <v>941920</v>
      </c>
      <c r="G20" s="126">
        <f t="shared" si="0"/>
        <v>14.03916275365049</v>
      </c>
      <c r="O20" s="86"/>
      <c r="P20" s="16"/>
      <c r="Q20" s="17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31" customFormat="1" ht="12.75">
      <c r="A21" s="512" t="s">
        <v>82</v>
      </c>
      <c r="B21" s="513"/>
      <c r="C21" s="514"/>
      <c r="D21" s="247">
        <f>D439+D440+D441</f>
        <v>127748</v>
      </c>
      <c r="E21" s="363">
        <f>E439+E440+E441</f>
        <v>118499</v>
      </c>
      <c r="F21" s="247" t="s">
        <v>316</v>
      </c>
      <c r="G21" s="65" t="s">
        <v>316</v>
      </c>
      <c r="O21" s="86"/>
      <c r="P21" s="17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31" customFormat="1" ht="12.75">
      <c r="A22" s="503" t="s">
        <v>300</v>
      </c>
      <c r="B22" s="504"/>
      <c r="C22" s="505"/>
      <c r="D22" s="248">
        <f>D439</f>
        <v>89748</v>
      </c>
      <c r="E22" s="435">
        <f>E439</f>
        <v>81707</v>
      </c>
      <c r="F22" s="248" t="str">
        <f>F439</f>
        <v>*****</v>
      </c>
      <c r="G22" s="65" t="s">
        <v>316</v>
      </c>
      <c r="O22" s="8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31" customFormat="1" ht="12.75">
      <c r="A23" s="503" t="s">
        <v>301</v>
      </c>
      <c r="B23" s="504"/>
      <c r="C23" s="505"/>
      <c r="D23" s="248">
        <f aca="true" t="shared" si="1" ref="D23:F24">D440</f>
        <v>30000</v>
      </c>
      <c r="E23" s="435">
        <f>E440</f>
        <v>28792</v>
      </c>
      <c r="F23" s="248" t="str">
        <f t="shared" si="1"/>
        <v>*****</v>
      </c>
      <c r="G23" s="65" t="s">
        <v>316</v>
      </c>
      <c r="O23" s="8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31" customFormat="1" ht="12.75">
      <c r="A24" s="503" t="s">
        <v>302</v>
      </c>
      <c r="B24" s="504"/>
      <c r="C24" s="505"/>
      <c r="D24" s="248">
        <f t="shared" si="1"/>
        <v>8000</v>
      </c>
      <c r="E24" s="435">
        <f>E441</f>
        <v>8000</v>
      </c>
      <c r="F24" s="248" t="str">
        <f t="shared" si="1"/>
        <v>*****</v>
      </c>
      <c r="G24" s="65" t="s">
        <v>316</v>
      </c>
      <c r="O24" s="86"/>
      <c r="P24" s="16"/>
      <c r="Q24" s="16"/>
      <c r="R24" s="175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31" customFormat="1" ht="12.75">
      <c r="A25" s="483" t="s">
        <v>332</v>
      </c>
      <c r="B25" s="484"/>
      <c r="C25" s="471"/>
      <c r="D25" s="249">
        <v>0</v>
      </c>
      <c r="E25" s="249">
        <v>0</v>
      </c>
      <c r="F25" s="434">
        <f>F447</f>
        <v>566</v>
      </c>
      <c r="G25" s="65" t="s">
        <v>316</v>
      </c>
      <c r="O25" s="8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31" customFormat="1" ht="12.75">
      <c r="A26" s="487" t="s">
        <v>83</v>
      </c>
      <c r="B26" s="488"/>
      <c r="C26" s="489"/>
      <c r="D26" s="125">
        <f>D20+D21</f>
        <v>6780491</v>
      </c>
      <c r="E26" s="125">
        <f>E20+E21</f>
        <v>6827731</v>
      </c>
      <c r="F26" s="125">
        <f>SUM(F5:F19)+F25</f>
        <v>942486</v>
      </c>
      <c r="G26" s="126">
        <f t="shared" si="0"/>
        <v>13.803795140728303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ht="12.75">
      <c r="G27" s="25"/>
    </row>
    <row r="28" ht="12.75">
      <c r="G28" s="25"/>
    </row>
    <row r="29" spans="1:256" s="31" customFormat="1" ht="15.75">
      <c r="A29" s="76" t="s">
        <v>245</v>
      </c>
      <c r="D29" s="86"/>
      <c r="E29" s="86"/>
      <c r="F29" s="8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ht="12.75" customHeight="1">
      <c r="A30" s="76"/>
    </row>
    <row r="31" spans="1:2" ht="12.75">
      <c r="A31" s="507" t="s">
        <v>37</v>
      </c>
      <c r="B31" s="507"/>
    </row>
    <row r="32" spans="1:2" ht="12.75">
      <c r="A32" s="77"/>
      <c r="B32" s="23"/>
    </row>
    <row r="33" spans="1:15" ht="25.5">
      <c r="A33" s="7" t="s">
        <v>11</v>
      </c>
      <c r="B33" s="7" t="s">
        <v>12</v>
      </c>
      <c r="C33" s="5" t="s">
        <v>13</v>
      </c>
      <c r="D33" s="54" t="s">
        <v>126</v>
      </c>
      <c r="E33" s="61" t="s">
        <v>127</v>
      </c>
      <c r="F33" s="5" t="s">
        <v>2</v>
      </c>
      <c r="G33" s="53" t="s">
        <v>128</v>
      </c>
      <c r="O33" s="86"/>
    </row>
    <row r="34" spans="1:256" s="31" customFormat="1" ht="12.75">
      <c r="A34" s="149" t="s">
        <v>14</v>
      </c>
      <c r="B34" s="150">
        <v>1036</v>
      </c>
      <c r="C34" s="151" t="s">
        <v>590</v>
      </c>
      <c r="D34" s="346">
        <v>19364</v>
      </c>
      <c r="E34" s="191">
        <v>19364</v>
      </c>
      <c r="F34" s="436">
        <v>0</v>
      </c>
      <c r="G34" s="192">
        <f aca="true" t="shared" si="2" ref="G34:G40">F34/E34*100</f>
        <v>0</v>
      </c>
      <c r="O34" s="86" t="s">
        <v>257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31" customFormat="1" ht="12.75">
      <c r="A35" s="149" t="s">
        <v>14</v>
      </c>
      <c r="B35" s="150">
        <v>1037</v>
      </c>
      <c r="C35" s="152" t="s">
        <v>364</v>
      </c>
      <c r="D35" s="346">
        <v>34299</v>
      </c>
      <c r="E35" s="191">
        <v>34299</v>
      </c>
      <c r="F35" s="436">
        <v>0</v>
      </c>
      <c r="G35" s="192">
        <f t="shared" si="2"/>
        <v>0</v>
      </c>
      <c r="O35" s="8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31" customFormat="1" ht="12.75">
      <c r="A36" s="149" t="s">
        <v>14</v>
      </c>
      <c r="B36" s="150">
        <v>1019</v>
      </c>
      <c r="C36" s="151" t="s">
        <v>313</v>
      </c>
      <c r="D36" s="347">
        <v>180</v>
      </c>
      <c r="E36" s="191">
        <v>180</v>
      </c>
      <c r="F36" s="436">
        <v>0</v>
      </c>
      <c r="G36" s="192">
        <f t="shared" si="2"/>
        <v>0</v>
      </c>
      <c r="O36" s="8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31" customFormat="1" ht="12.75">
      <c r="A37" s="149" t="s">
        <v>14</v>
      </c>
      <c r="B37" s="150">
        <v>1039</v>
      </c>
      <c r="C37" s="152" t="s">
        <v>129</v>
      </c>
      <c r="D37" s="348">
        <v>360</v>
      </c>
      <c r="E37" s="191">
        <v>360</v>
      </c>
      <c r="F37" s="436">
        <v>0</v>
      </c>
      <c r="G37" s="192">
        <f t="shared" si="2"/>
        <v>0</v>
      </c>
      <c r="O37" s="8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31" customFormat="1" ht="12.75">
      <c r="A38" s="149" t="s">
        <v>14</v>
      </c>
      <c r="B38" s="150">
        <v>2399</v>
      </c>
      <c r="C38" s="151" t="s">
        <v>15</v>
      </c>
      <c r="D38" s="348">
        <v>200</v>
      </c>
      <c r="E38" s="191">
        <v>200</v>
      </c>
      <c r="F38" s="436">
        <v>5</v>
      </c>
      <c r="G38" s="192">
        <f>F38/E38*100</f>
        <v>2.5</v>
      </c>
      <c r="O38" s="8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31" customFormat="1" ht="12.75">
      <c r="A39" s="149" t="s">
        <v>14</v>
      </c>
      <c r="B39" s="150">
        <v>3799</v>
      </c>
      <c r="C39" s="151" t="s">
        <v>597</v>
      </c>
      <c r="D39" s="348">
        <v>0</v>
      </c>
      <c r="E39" s="438">
        <v>519</v>
      </c>
      <c r="F39" s="436">
        <v>0</v>
      </c>
      <c r="G39" s="192">
        <f t="shared" si="2"/>
        <v>0</v>
      </c>
      <c r="O39" s="8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31" customFormat="1" ht="12.75">
      <c r="A40" s="234"/>
      <c r="B40" s="251"/>
      <c r="C40" s="250" t="s">
        <v>317</v>
      </c>
      <c r="D40" s="235">
        <f>SUM(D34:D39)</f>
        <v>54403</v>
      </c>
      <c r="E40" s="236">
        <f>SUM(E34:E39)</f>
        <v>54922</v>
      </c>
      <c r="F40" s="437">
        <f>SUM(F34:F39)</f>
        <v>5</v>
      </c>
      <c r="G40" s="192">
        <f t="shared" si="2"/>
        <v>0.009103819962856415</v>
      </c>
      <c r="O40" s="8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31" customFormat="1" ht="12.75">
      <c r="A41" s="17"/>
      <c r="B41" s="71"/>
      <c r="C41" s="208"/>
      <c r="D41" s="209"/>
      <c r="E41" s="74"/>
      <c r="F41" s="210"/>
      <c r="G41" s="211"/>
      <c r="O41" s="8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31" customFormat="1" ht="12.75">
      <c r="A42" s="507" t="s">
        <v>277</v>
      </c>
      <c r="B42" s="507"/>
      <c r="C42" s="507"/>
      <c r="D42" s="17"/>
      <c r="E42" s="71"/>
      <c r="F42" s="208"/>
      <c r="G42" s="209"/>
      <c r="H42" s="74"/>
      <c r="I42" s="210"/>
      <c r="J42" s="211"/>
      <c r="R42" s="8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31" customFormat="1" ht="12.75">
      <c r="A43" s="17"/>
      <c r="B43" s="71"/>
      <c r="C43" s="208"/>
      <c r="D43" s="209"/>
      <c r="E43" s="74"/>
      <c r="F43" s="210"/>
      <c r="G43" s="211"/>
      <c r="O43" s="8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31" customFormat="1" ht="27" customHeight="1">
      <c r="A44" s="7" t="s">
        <v>11</v>
      </c>
      <c r="B44" s="7" t="s">
        <v>12</v>
      </c>
      <c r="C44" s="5" t="s">
        <v>13</v>
      </c>
      <c r="D44" s="54" t="s">
        <v>126</v>
      </c>
      <c r="E44" s="61" t="s">
        <v>127</v>
      </c>
      <c r="F44" s="5" t="s">
        <v>2</v>
      </c>
      <c r="G44" s="53" t="s">
        <v>128</v>
      </c>
      <c r="O44" s="8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23" customFormat="1" ht="12.75">
      <c r="A45" s="154">
        <v>20</v>
      </c>
      <c r="B45" s="154">
        <v>2321</v>
      </c>
      <c r="C45" s="155" t="s">
        <v>312</v>
      </c>
      <c r="D45" s="349">
        <v>46700</v>
      </c>
      <c r="E45" s="457">
        <v>50700</v>
      </c>
      <c r="F45" s="438">
        <v>0</v>
      </c>
      <c r="G45" s="192">
        <f>F45/E45*100</f>
        <v>0</v>
      </c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</row>
    <row r="46" spans="1:256" s="31" customFormat="1" ht="12.75">
      <c r="A46" s="149" t="s">
        <v>14</v>
      </c>
      <c r="B46" s="150">
        <v>2399</v>
      </c>
      <c r="C46" s="151" t="s">
        <v>15</v>
      </c>
      <c r="D46" s="346">
        <v>10000</v>
      </c>
      <c r="E46" s="191">
        <v>10000</v>
      </c>
      <c r="F46" s="438">
        <v>0</v>
      </c>
      <c r="G46" s="192">
        <f>F46/E46*100</f>
        <v>0</v>
      </c>
      <c r="O46" s="8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31" customFormat="1" ht="12.75">
      <c r="A47" s="234"/>
      <c r="B47" s="251"/>
      <c r="C47" s="250" t="s">
        <v>318</v>
      </c>
      <c r="D47" s="235">
        <f>SUM(D45:D46)</f>
        <v>56700</v>
      </c>
      <c r="E47" s="236">
        <f>SUM(E45:E46)</f>
        <v>60700</v>
      </c>
      <c r="F47" s="437">
        <f>SUM(F45:F46)</f>
        <v>0</v>
      </c>
      <c r="G47" s="192">
        <f>F47/E47*100</f>
        <v>0</v>
      </c>
      <c r="O47" s="8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31" customFormat="1" ht="12.75">
      <c r="A48" s="17"/>
      <c r="B48" s="71"/>
      <c r="C48" s="238"/>
      <c r="D48" s="239"/>
      <c r="E48" s="240"/>
      <c r="F48" s="241"/>
      <c r="G48" s="242"/>
      <c r="O48" s="8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31" customFormat="1" ht="12.75">
      <c r="A49" s="243"/>
      <c r="B49" s="253"/>
      <c r="C49" s="252" t="s">
        <v>319</v>
      </c>
      <c r="D49" s="244">
        <f>D40+D47</f>
        <v>111103</v>
      </c>
      <c r="E49" s="245">
        <f>E40+E47</f>
        <v>115622</v>
      </c>
      <c r="F49" s="246">
        <f>F40+F47</f>
        <v>5</v>
      </c>
      <c r="G49" s="332">
        <f>F49/E49*100</f>
        <v>0.0043244365259206725</v>
      </c>
      <c r="O49" s="8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31" customFormat="1" ht="12.75">
      <c r="A50" s="17"/>
      <c r="B50" s="71"/>
      <c r="C50" s="238"/>
      <c r="D50" s="239"/>
      <c r="E50" s="240"/>
      <c r="F50" s="241"/>
      <c r="G50" s="242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7" ht="15.75">
      <c r="A51" s="76" t="s">
        <v>16</v>
      </c>
      <c r="B51" s="31"/>
      <c r="C51" s="31"/>
      <c r="D51" s="86"/>
      <c r="E51" s="86"/>
      <c r="F51" s="86"/>
      <c r="G51" s="31"/>
    </row>
    <row r="52" spans="1:256" s="135" customFormat="1" ht="15.75">
      <c r="A52" s="76"/>
      <c r="B52" s="31"/>
      <c r="C52" s="31"/>
      <c r="D52" s="86"/>
      <c r="E52" s="86"/>
      <c r="F52" s="86"/>
      <c r="G52" s="31"/>
      <c r="H52" s="31"/>
      <c r="I52" s="31"/>
      <c r="J52" s="31"/>
      <c r="K52" s="31"/>
      <c r="L52" s="31"/>
      <c r="M52" s="31"/>
      <c r="N52" s="31"/>
      <c r="O52" s="86" t="s">
        <v>253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35" customFormat="1" ht="12.75">
      <c r="A53" s="508" t="s">
        <v>37</v>
      </c>
      <c r="B53" s="508"/>
      <c r="C53" s="31"/>
      <c r="D53" s="86"/>
      <c r="E53" s="86"/>
      <c r="F53" s="86"/>
      <c r="G53" s="31"/>
      <c r="H53" s="31"/>
      <c r="I53" s="31"/>
      <c r="J53" s="31"/>
      <c r="K53" s="31"/>
      <c r="L53" s="31"/>
      <c r="M53" s="31"/>
      <c r="N53" s="31"/>
      <c r="O53" s="8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35" customFormat="1" ht="12.75">
      <c r="A54" s="78"/>
      <c r="B54" s="78"/>
      <c r="C54" s="31"/>
      <c r="D54" s="86"/>
      <c r="E54" s="86"/>
      <c r="F54" s="86"/>
      <c r="G54" s="31"/>
      <c r="H54" s="31"/>
      <c r="I54" s="31"/>
      <c r="J54" s="31"/>
      <c r="K54" s="31"/>
      <c r="L54" s="31"/>
      <c r="M54" s="31"/>
      <c r="N54" s="31"/>
      <c r="O54" s="8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35" customFormat="1" ht="12.75">
      <c r="A55" s="141" t="s">
        <v>124</v>
      </c>
      <c r="B55" s="31"/>
      <c r="C55" s="31"/>
      <c r="D55" s="86"/>
      <c r="E55" s="86"/>
      <c r="F55" s="86"/>
      <c r="G55" s="31"/>
      <c r="H55" s="31"/>
      <c r="I55" s="31"/>
      <c r="J55" s="31"/>
      <c r="K55" s="31"/>
      <c r="L55" s="31"/>
      <c r="M55" s="31"/>
      <c r="N55" s="31"/>
      <c r="O55" s="8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35" customFormat="1" ht="25.5">
      <c r="A56" s="7" t="s">
        <v>11</v>
      </c>
      <c r="B56" s="7" t="s">
        <v>12</v>
      </c>
      <c r="C56" s="5" t="s">
        <v>13</v>
      </c>
      <c r="D56" s="54" t="s">
        <v>126</v>
      </c>
      <c r="E56" s="61" t="s">
        <v>127</v>
      </c>
      <c r="F56" s="5" t="s">
        <v>2</v>
      </c>
      <c r="G56" s="53" t="s">
        <v>128</v>
      </c>
      <c r="H56" s="31"/>
      <c r="I56" s="31"/>
      <c r="J56" s="31"/>
      <c r="K56" s="31"/>
      <c r="L56" s="31"/>
      <c r="M56" s="31"/>
      <c r="N56" s="31"/>
      <c r="O56" s="8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35" customFormat="1" ht="12.75">
      <c r="A57" s="515" t="s">
        <v>17</v>
      </c>
      <c r="B57" s="46">
        <v>3114</v>
      </c>
      <c r="C57" s="36" t="s">
        <v>19</v>
      </c>
      <c r="D57" s="191">
        <v>11067</v>
      </c>
      <c r="E57" s="191">
        <v>11067</v>
      </c>
      <c r="F57" s="436">
        <v>1847</v>
      </c>
      <c r="G57" s="192">
        <f aca="true" t="shared" si="3" ref="G57:G69">F57/E57*100</f>
        <v>16.689256347700372</v>
      </c>
      <c r="H57" s="31"/>
      <c r="I57" s="31"/>
      <c r="J57" s="31"/>
      <c r="K57" s="31"/>
      <c r="L57" s="31"/>
      <c r="M57" s="31"/>
      <c r="N57" s="31"/>
      <c r="O57" s="8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35" customFormat="1" ht="12.75">
      <c r="A58" s="516"/>
      <c r="B58" s="46">
        <v>3116</v>
      </c>
      <c r="C58" s="36" t="s">
        <v>20</v>
      </c>
      <c r="D58" s="193">
        <v>3199</v>
      </c>
      <c r="E58" s="193">
        <v>3199</v>
      </c>
      <c r="F58" s="436">
        <v>533</v>
      </c>
      <c r="G58" s="192">
        <f t="shared" si="3"/>
        <v>16.66145670522038</v>
      </c>
      <c r="H58" s="31"/>
      <c r="I58" s="31"/>
      <c r="J58" s="31"/>
      <c r="K58" s="31"/>
      <c r="L58" s="31"/>
      <c r="M58" s="31"/>
      <c r="N58" s="31"/>
      <c r="O58" s="8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35" customFormat="1" ht="12.75">
      <c r="A59" s="516"/>
      <c r="B59" s="46">
        <v>3121</v>
      </c>
      <c r="C59" s="36" t="s">
        <v>21</v>
      </c>
      <c r="D59" s="193">
        <v>47201</v>
      </c>
      <c r="E59" s="193">
        <v>47201</v>
      </c>
      <c r="F59" s="436">
        <v>7868</v>
      </c>
      <c r="G59" s="192">
        <f t="shared" si="3"/>
        <v>16.66913836571259</v>
      </c>
      <c r="H59" s="31"/>
      <c r="I59" s="31"/>
      <c r="J59" s="31"/>
      <c r="K59" s="31"/>
      <c r="L59" s="31"/>
      <c r="M59" s="31"/>
      <c r="N59" s="31"/>
      <c r="O59" s="8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35" customFormat="1" ht="12.75">
      <c r="A60" s="516"/>
      <c r="B60" s="46">
        <v>3122</v>
      </c>
      <c r="C60" s="36" t="s">
        <v>22</v>
      </c>
      <c r="D60" s="193">
        <v>90859</v>
      </c>
      <c r="E60" s="193">
        <v>90859</v>
      </c>
      <c r="F60" s="436">
        <v>15148</v>
      </c>
      <c r="G60" s="192">
        <f t="shared" si="3"/>
        <v>16.671986264431702</v>
      </c>
      <c r="H60" s="31"/>
      <c r="I60" s="31"/>
      <c r="J60" s="31"/>
      <c r="K60" s="31"/>
      <c r="L60" s="31"/>
      <c r="M60" s="31"/>
      <c r="N60" s="31"/>
      <c r="O60" s="8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35" customFormat="1" ht="12.75">
      <c r="A61" s="516"/>
      <c r="B61" s="46">
        <v>3123</v>
      </c>
      <c r="C61" s="36" t="s">
        <v>23</v>
      </c>
      <c r="D61" s="191">
        <v>113971</v>
      </c>
      <c r="E61" s="191">
        <v>113971</v>
      </c>
      <c r="F61" s="436">
        <v>18994</v>
      </c>
      <c r="G61" s="192">
        <f t="shared" si="3"/>
        <v>16.665643014451046</v>
      </c>
      <c r="H61" s="31"/>
      <c r="I61" s="31"/>
      <c r="J61" s="31"/>
      <c r="K61" s="31"/>
      <c r="L61" s="31"/>
      <c r="M61" s="31"/>
      <c r="N61" s="31"/>
      <c r="O61" s="8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35" customFormat="1" ht="12.75">
      <c r="A62" s="516"/>
      <c r="B62" s="46">
        <v>3125</v>
      </c>
      <c r="C62" s="36" t="s">
        <v>24</v>
      </c>
      <c r="D62" s="193">
        <v>3223</v>
      </c>
      <c r="E62" s="193">
        <v>3223</v>
      </c>
      <c r="F62" s="436">
        <v>537</v>
      </c>
      <c r="G62" s="192">
        <f t="shared" si="3"/>
        <v>16.661495501085945</v>
      </c>
      <c r="H62" s="31"/>
      <c r="I62" s="31"/>
      <c r="J62" s="31"/>
      <c r="K62" s="31"/>
      <c r="L62" s="31"/>
      <c r="M62" s="31"/>
      <c r="N62" s="31"/>
      <c r="O62" s="8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35" customFormat="1" ht="12.75">
      <c r="A63" s="516"/>
      <c r="B63" s="46">
        <v>3145</v>
      </c>
      <c r="C63" s="36" t="s">
        <v>25</v>
      </c>
      <c r="D63" s="193">
        <v>3476</v>
      </c>
      <c r="E63" s="193">
        <v>3476</v>
      </c>
      <c r="F63" s="436">
        <v>580</v>
      </c>
      <c r="G63" s="192">
        <f t="shared" si="3"/>
        <v>16.68584579976985</v>
      </c>
      <c r="H63" s="31"/>
      <c r="I63" s="31"/>
      <c r="J63" s="31"/>
      <c r="K63" s="31"/>
      <c r="L63" s="31"/>
      <c r="M63" s="31"/>
      <c r="N63" s="31"/>
      <c r="O63" s="8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35" customFormat="1" ht="12.75">
      <c r="A64" s="516"/>
      <c r="B64" s="150">
        <v>3146</v>
      </c>
      <c r="C64" s="153" t="s">
        <v>166</v>
      </c>
      <c r="D64" s="193">
        <v>4185</v>
      </c>
      <c r="E64" s="193">
        <v>4185</v>
      </c>
      <c r="F64" s="439">
        <v>698</v>
      </c>
      <c r="G64" s="194">
        <f t="shared" si="3"/>
        <v>16.678614097968936</v>
      </c>
      <c r="H64" s="31"/>
      <c r="I64" s="31"/>
      <c r="J64" s="31"/>
      <c r="K64" s="31"/>
      <c r="L64" s="31"/>
      <c r="M64" s="31"/>
      <c r="N64" s="31"/>
      <c r="O64" s="8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35" customFormat="1" ht="12.75">
      <c r="A65" s="516"/>
      <c r="B65" s="46">
        <v>3147</v>
      </c>
      <c r="C65" s="36" t="s">
        <v>27</v>
      </c>
      <c r="D65" s="193">
        <v>3000</v>
      </c>
      <c r="E65" s="193">
        <v>3000</v>
      </c>
      <c r="F65" s="439">
        <v>1500</v>
      </c>
      <c r="G65" s="194">
        <f t="shared" si="3"/>
        <v>50</v>
      </c>
      <c r="H65" s="31"/>
      <c r="I65" s="31"/>
      <c r="J65" s="31"/>
      <c r="K65" s="31"/>
      <c r="L65" s="31"/>
      <c r="M65" s="31"/>
      <c r="N65" s="31"/>
      <c r="O65" s="8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7" ht="12.75">
      <c r="A66" s="516"/>
      <c r="B66" s="46">
        <v>3150</v>
      </c>
      <c r="C66" s="36" t="s">
        <v>28</v>
      </c>
      <c r="D66" s="193">
        <v>3090</v>
      </c>
      <c r="E66" s="193">
        <v>3090</v>
      </c>
      <c r="F66" s="436">
        <v>516</v>
      </c>
      <c r="G66" s="192">
        <f t="shared" si="3"/>
        <v>16.699029126213592</v>
      </c>
    </row>
    <row r="67" spans="1:18" ht="12.75">
      <c r="A67" s="516"/>
      <c r="B67" s="46">
        <v>3421</v>
      </c>
      <c r="C67" s="36" t="s">
        <v>30</v>
      </c>
      <c r="D67" s="263">
        <v>5747</v>
      </c>
      <c r="E67" s="463">
        <v>5086</v>
      </c>
      <c r="F67" s="436">
        <v>848</v>
      </c>
      <c r="G67" s="192">
        <f t="shared" si="3"/>
        <v>16.673220605583953</v>
      </c>
      <c r="R67" s="16" t="s">
        <v>164</v>
      </c>
    </row>
    <row r="68" spans="1:256" s="135" customFormat="1" ht="12.75">
      <c r="A68" s="517"/>
      <c r="B68" s="46">
        <v>4322</v>
      </c>
      <c r="C68" s="36" t="s">
        <v>31</v>
      </c>
      <c r="D68" s="263">
        <v>19788</v>
      </c>
      <c r="E68" s="193">
        <v>19788</v>
      </c>
      <c r="F68" s="436">
        <v>3299</v>
      </c>
      <c r="G68" s="192">
        <f t="shared" si="3"/>
        <v>16.671720234485544</v>
      </c>
      <c r="H68" s="31"/>
      <c r="I68" s="31"/>
      <c r="J68" s="31"/>
      <c r="K68" s="31"/>
      <c r="L68" s="31"/>
      <c r="M68" s="31"/>
      <c r="N68" s="31"/>
      <c r="O68" s="8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135" customFormat="1" ht="12.75">
      <c r="A69" s="480" t="s">
        <v>32</v>
      </c>
      <c r="B69" s="481"/>
      <c r="C69" s="482"/>
      <c r="D69" s="297">
        <f>SUM(D57:D68)</f>
        <v>308806</v>
      </c>
      <c r="E69" s="297">
        <f>SUM(E57:E68)</f>
        <v>308145</v>
      </c>
      <c r="F69" s="440">
        <f>SUM(F57:F68)</f>
        <v>52368</v>
      </c>
      <c r="G69" s="134">
        <f t="shared" si="3"/>
        <v>16.994596699605705</v>
      </c>
      <c r="H69" s="31"/>
      <c r="I69" s="31"/>
      <c r="J69" s="31"/>
      <c r="K69" s="31"/>
      <c r="L69" s="31"/>
      <c r="M69" s="31"/>
      <c r="N69" s="31"/>
      <c r="O69" s="8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35" customFormat="1" ht="12.75">
      <c r="A70" s="41"/>
      <c r="B70" s="41"/>
      <c r="C70" s="41"/>
      <c r="D70" s="55"/>
      <c r="E70" s="42"/>
      <c r="F70" s="42"/>
      <c r="G70" s="33"/>
      <c r="H70" s="31"/>
      <c r="I70" s="31"/>
      <c r="J70" s="31"/>
      <c r="K70" s="31"/>
      <c r="L70" s="31"/>
      <c r="M70" s="31"/>
      <c r="N70" s="31"/>
      <c r="O70" s="8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135" customFormat="1" ht="12.75">
      <c r="A71" s="140" t="s">
        <v>357</v>
      </c>
      <c r="B71" s="17"/>
      <c r="C71" s="18"/>
      <c r="D71" s="56"/>
      <c r="E71" s="19"/>
      <c r="F71" s="86"/>
      <c r="G71" s="31"/>
      <c r="H71" s="31"/>
      <c r="I71" s="31"/>
      <c r="J71" s="31"/>
      <c r="K71" s="31"/>
      <c r="L71" s="31"/>
      <c r="M71" s="31"/>
      <c r="N71" s="31"/>
      <c r="O71" s="8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35" customFormat="1" ht="25.5">
      <c r="A72" s="7" t="s">
        <v>11</v>
      </c>
      <c r="B72" s="7" t="s">
        <v>12</v>
      </c>
      <c r="C72" s="5" t="s">
        <v>13</v>
      </c>
      <c r="D72" s="54" t="s">
        <v>126</v>
      </c>
      <c r="E72" s="61" t="s">
        <v>127</v>
      </c>
      <c r="F72" s="5" t="s">
        <v>2</v>
      </c>
      <c r="G72" s="53" t="s">
        <v>128</v>
      </c>
      <c r="H72" s="31"/>
      <c r="I72" s="31"/>
      <c r="J72" s="31"/>
      <c r="K72" s="31"/>
      <c r="L72" s="31"/>
      <c r="M72" s="31"/>
      <c r="N72" s="31"/>
      <c r="O72" s="8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35" customFormat="1" ht="12.75">
      <c r="A73" s="515" t="s">
        <v>17</v>
      </c>
      <c r="B73" s="154">
        <v>3111</v>
      </c>
      <c r="C73" s="155" t="s">
        <v>101</v>
      </c>
      <c r="D73" s="195">
        <v>0</v>
      </c>
      <c r="E73" s="195">
        <v>0</v>
      </c>
      <c r="F73" s="438">
        <v>52382</v>
      </c>
      <c r="G73" s="192">
        <v>0</v>
      </c>
      <c r="H73" s="31"/>
      <c r="I73" s="31"/>
      <c r="J73" s="31"/>
      <c r="K73" s="31"/>
      <c r="L73" s="31"/>
      <c r="M73" s="31"/>
      <c r="N73" s="31"/>
      <c r="O73" s="8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135" customFormat="1" ht="12.75">
      <c r="A74" s="516"/>
      <c r="B74" s="46">
        <v>3112</v>
      </c>
      <c r="C74" s="36" t="s">
        <v>18</v>
      </c>
      <c r="D74" s="30">
        <v>0</v>
      </c>
      <c r="E74" s="195">
        <v>0</v>
      </c>
      <c r="F74" s="364">
        <v>1258</v>
      </c>
      <c r="G74" s="192">
        <v>0</v>
      </c>
      <c r="H74" s="31"/>
      <c r="I74" s="31"/>
      <c r="J74" s="31"/>
      <c r="K74" s="31"/>
      <c r="L74" s="31"/>
      <c r="M74" s="31"/>
      <c r="N74" s="31"/>
      <c r="O74" s="8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35" customFormat="1" ht="12.75">
      <c r="A75" s="516"/>
      <c r="B75" s="46">
        <v>3113</v>
      </c>
      <c r="C75" s="36" t="s">
        <v>125</v>
      </c>
      <c r="D75" s="30">
        <v>0</v>
      </c>
      <c r="E75" s="195">
        <v>0</v>
      </c>
      <c r="F75" s="364">
        <v>267366</v>
      </c>
      <c r="G75" s="192">
        <v>0</v>
      </c>
      <c r="H75" s="31"/>
      <c r="I75" s="31"/>
      <c r="J75" s="31"/>
      <c r="K75" s="31"/>
      <c r="L75" s="31"/>
      <c r="M75" s="31"/>
      <c r="N75" s="31"/>
      <c r="O75" s="8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35" customFormat="1" ht="12.75">
      <c r="A76" s="516"/>
      <c r="B76" s="46">
        <v>3114</v>
      </c>
      <c r="C76" s="36" t="s">
        <v>19</v>
      </c>
      <c r="D76" s="30">
        <v>0</v>
      </c>
      <c r="E76" s="195">
        <v>0</v>
      </c>
      <c r="F76" s="364">
        <v>12426</v>
      </c>
      <c r="G76" s="192">
        <v>0</v>
      </c>
      <c r="H76" s="31"/>
      <c r="I76" s="31"/>
      <c r="J76" s="31"/>
      <c r="K76" s="31"/>
      <c r="L76" s="31"/>
      <c r="M76" s="31"/>
      <c r="N76" s="31"/>
      <c r="O76" s="8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35" customFormat="1" ht="12.75">
      <c r="A77" s="516"/>
      <c r="B77" s="46">
        <v>3116</v>
      </c>
      <c r="C77" s="36" t="s">
        <v>20</v>
      </c>
      <c r="D77" s="30">
        <v>0</v>
      </c>
      <c r="E77" s="195">
        <v>0</v>
      </c>
      <c r="F77" s="364">
        <v>2206</v>
      </c>
      <c r="G77" s="192">
        <v>0</v>
      </c>
      <c r="H77" s="31"/>
      <c r="I77" s="31"/>
      <c r="J77" s="31"/>
      <c r="K77" s="31"/>
      <c r="L77" s="31"/>
      <c r="M77" s="31"/>
      <c r="N77" s="31"/>
      <c r="O77" s="8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35" customFormat="1" ht="12.75">
      <c r="A78" s="516"/>
      <c r="B78" s="46">
        <v>3121</v>
      </c>
      <c r="C78" s="36" t="s">
        <v>21</v>
      </c>
      <c r="D78" s="30">
        <v>0</v>
      </c>
      <c r="E78" s="195">
        <v>0</v>
      </c>
      <c r="F78" s="364">
        <v>34800</v>
      </c>
      <c r="G78" s="192">
        <v>0</v>
      </c>
      <c r="H78" s="31"/>
      <c r="I78" s="31"/>
      <c r="J78" s="31"/>
      <c r="K78" s="31"/>
      <c r="L78" s="31"/>
      <c r="M78" s="31"/>
      <c r="N78" s="31"/>
      <c r="O78" s="8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35" customFormat="1" ht="12.75">
      <c r="A79" s="516"/>
      <c r="B79" s="46">
        <v>3122</v>
      </c>
      <c r="C79" s="36" t="s">
        <v>22</v>
      </c>
      <c r="D79" s="30">
        <v>0</v>
      </c>
      <c r="E79" s="195">
        <v>0</v>
      </c>
      <c r="F79" s="364">
        <v>62056</v>
      </c>
      <c r="G79" s="192">
        <v>0</v>
      </c>
      <c r="H79" s="31"/>
      <c r="I79" s="31"/>
      <c r="J79" s="31"/>
      <c r="K79" s="31"/>
      <c r="L79" s="31"/>
      <c r="M79" s="31"/>
      <c r="N79" s="31"/>
      <c r="O79" s="86"/>
      <c r="P79" s="16"/>
      <c r="Q79" s="16"/>
      <c r="R79" s="16"/>
      <c r="S79" s="16"/>
      <c r="T79" s="16" t="s">
        <v>340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35" customFormat="1" ht="12.75">
      <c r="A80" s="516"/>
      <c r="B80" s="46">
        <v>3123</v>
      </c>
      <c r="C80" s="36" t="s">
        <v>23</v>
      </c>
      <c r="D80" s="30">
        <v>0</v>
      </c>
      <c r="E80" s="195">
        <v>0</v>
      </c>
      <c r="F80" s="364">
        <v>67400</v>
      </c>
      <c r="G80" s="192">
        <v>0</v>
      </c>
      <c r="H80" s="31"/>
      <c r="I80" s="31"/>
      <c r="J80" s="31"/>
      <c r="K80" s="31"/>
      <c r="L80" s="31"/>
      <c r="M80" s="31"/>
      <c r="N80" s="31"/>
      <c r="O80" s="8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35" customFormat="1" ht="12.75">
      <c r="A81" s="516"/>
      <c r="B81" s="46">
        <v>3125</v>
      </c>
      <c r="C81" s="36" t="s">
        <v>24</v>
      </c>
      <c r="D81" s="30">
        <v>0</v>
      </c>
      <c r="E81" s="195">
        <v>0</v>
      </c>
      <c r="F81" s="364">
        <v>1844</v>
      </c>
      <c r="G81" s="192">
        <v>0</v>
      </c>
      <c r="H81" s="31"/>
      <c r="I81" s="31"/>
      <c r="J81" s="31"/>
      <c r="K81" s="31"/>
      <c r="L81" s="31"/>
      <c r="M81" s="31"/>
      <c r="N81" s="31"/>
      <c r="O81" s="8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35" customFormat="1" ht="12.75">
      <c r="A82" s="516"/>
      <c r="B82" s="46">
        <v>3141</v>
      </c>
      <c r="C82" s="36" t="s">
        <v>157</v>
      </c>
      <c r="D82" s="30">
        <v>0</v>
      </c>
      <c r="E82" s="195">
        <v>0</v>
      </c>
      <c r="F82" s="364">
        <v>1898</v>
      </c>
      <c r="G82" s="192">
        <v>0</v>
      </c>
      <c r="H82" s="31"/>
      <c r="I82" s="31"/>
      <c r="J82" s="31"/>
      <c r="K82" s="31"/>
      <c r="L82" s="31"/>
      <c r="M82" s="31"/>
      <c r="N82" s="31"/>
      <c r="O82" s="8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135" customFormat="1" ht="12.75">
      <c r="A83" s="516"/>
      <c r="B83" s="46">
        <v>3145</v>
      </c>
      <c r="C83" s="36" t="s">
        <v>25</v>
      </c>
      <c r="D83" s="30">
        <v>0</v>
      </c>
      <c r="E83" s="195">
        <v>0</v>
      </c>
      <c r="F83" s="364">
        <v>2920</v>
      </c>
      <c r="G83" s="192">
        <v>0</v>
      </c>
      <c r="H83" s="31"/>
      <c r="I83" s="31"/>
      <c r="J83" s="31"/>
      <c r="K83" s="31"/>
      <c r="L83" s="31"/>
      <c r="M83" s="31"/>
      <c r="N83" s="31"/>
      <c r="O83" s="8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35" customFormat="1" ht="25.5">
      <c r="A84" s="516"/>
      <c r="B84" s="164">
        <v>3146</v>
      </c>
      <c r="C84" s="153" t="s">
        <v>169</v>
      </c>
      <c r="D84" s="202">
        <v>0</v>
      </c>
      <c r="E84" s="350">
        <v>0</v>
      </c>
      <c r="F84" s="441">
        <v>2386</v>
      </c>
      <c r="G84" s="321">
        <v>0</v>
      </c>
      <c r="H84" s="31"/>
      <c r="I84" s="31"/>
      <c r="J84" s="31"/>
      <c r="K84" s="31"/>
      <c r="L84" s="31"/>
      <c r="M84" s="31"/>
      <c r="N84" s="31"/>
      <c r="O84" s="8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36" customFormat="1" ht="12.75">
      <c r="A85" s="516"/>
      <c r="B85" s="46">
        <v>3150</v>
      </c>
      <c r="C85" s="36" t="s">
        <v>28</v>
      </c>
      <c r="D85" s="30">
        <v>0</v>
      </c>
      <c r="E85" s="195">
        <v>0</v>
      </c>
      <c r="F85" s="364">
        <v>5017</v>
      </c>
      <c r="G85" s="192">
        <v>0</v>
      </c>
      <c r="O85" s="8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7" ht="12.75">
      <c r="A86" s="516"/>
      <c r="B86" s="46">
        <v>3231</v>
      </c>
      <c r="C86" s="36" t="s">
        <v>29</v>
      </c>
      <c r="D86" s="30">
        <v>0</v>
      </c>
      <c r="E86" s="195">
        <v>0</v>
      </c>
      <c r="F86" s="364">
        <v>19818</v>
      </c>
      <c r="G86" s="192">
        <v>0</v>
      </c>
    </row>
    <row r="87" spans="1:7" ht="12.75">
      <c r="A87" s="516"/>
      <c r="B87" s="46">
        <v>3299</v>
      </c>
      <c r="C87" s="36" t="s">
        <v>34</v>
      </c>
      <c r="D87" s="30">
        <v>3260624</v>
      </c>
      <c r="E87" s="352">
        <v>3260624</v>
      </c>
      <c r="F87" s="364">
        <v>0</v>
      </c>
      <c r="G87" s="192">
        <v>0</v>
      </c>
    </row>
    <row r="88" spans="1:7" ht="12.75">
      <c r="A88" s="516"/>
      <c r="B88" s="46">
        <v>3421</v>
      </c>
      <c r="C88" s="36" t="s">
        <v>30</v>
      </c>
      <c r="D88" s="30">
        <v>0</v>
      </c>
      <c r="E88" s="195">
        <v>0</v>
      </c>
      <c r="F88" s="364">
        <v>5534</v>
      </c>
      <c r="G88" s="192">
        <v>0</v>
      </c>
    </row>
    <row r="89" spans="1:20" ht="12.75">
      <c r="A89" s="517"/>
      <c r="B89" s="46">
        <v>4322</v>
      </c>
      <c r="C89" s="36" t="s">
        <v>31</v>
      </c>
      <c r="D89" s="30">
        <v>0</v>
      </c>
      <c r="E89" s="195">
        <v>0</v>
      </c>
      <c r="F89" s="364">
        <v>7802</v>
      </c>
      <c r="G89" s="192">
        <v>0</v>
      </c>
      <c r="T89" s="175"/>
    </row>
    <row r="90" spans="1:7" ht="12.75">
      <c r="A90" s="497" t="s">
        <v>108</v>
      </c>
      <c r="B90" s="498"/>
      <c r="C90" s="499"/>
      <c r="D90" s="298">
        <f>SUM(D73:D89)</f>
        <v>3260624</v>
      </c>
      <c r="E90" s="161">
        <f>SUM(E73:E89)</f>
        <v>3260624</v>
      </c>
      <c r="F90" s="442">
        <f>SUM(F73:F89)</f>
        <v>547113</v>
      </c>
      <c r="G90" s="134">
        <v>0</v>
      </c>
    </row>
    <row r="91" spans="1:7" ht="12.75">
      <c r="A91" s="518"/>
      <c r="B91" s="518"/>
      <c r="C91" s="518"/>
      <c r="D91" s="518"/>
      <c r="E91" s="518"/>
      <c r="F91" s="518"/>
      <c r="G91" s="518"/>
    </row>
    <row r="92" spans="1:256" s="135" customFormat="1" ht="12.75">
      <c r="A92" s="519"/>
      <c r="B92" s="519"/>
      <c r="C92" s="519"/>
      <c r="D92" s="519"/>
      <c r="E92" s="519"/>
      <c r="F92" s="519"/>
      <c r="G92" s="519"/>
      <c r="H92" s="31"/>
      <c r="I92" s="31"/>
      <c r="J92" s="31"/>
      <c r="K92" s="31"/>
      <c r="L92" s="31"/>
      <c r="M92" s="31"/>
      <c r="N92" s="31"/>
      <c r="O92" s="8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35" customFormat="1" ht="12.75">
      <c r="A93" s="506" t="s">
        <v>132</v>
      </c>
      <c r="B93" s="506"/>
      <c r="C93" s="506"/>
      <c r="D93" s="506"/>
      <c r="E93" s="506"/>
      <c r="F93" s="506"/>
      <c r="G93" s="506"/>
      <c r="H93" s="31"/>
      <c r="I93" s="31"/>
      <c r="J93" s="31"/>
      <c r="K93" s="31"/>
      <c r="L93" s="31"/>
      <c r="M93" s="31"/>
      <c r="N93" s="31"/>
      <c r="O93" s="8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35" customFormat="1" ht="25.5">
      <c r="A94" s="7" t="s">
        <v>11</v>
      </c>
      <c r="B94" s="7" t="s">
        <v>12</v>
      </c>
      <c r="C94" s="5" t="s">
        <v>13</v>
      </c>
      <c r="D94" s="54" t="s">
        <v>126</v>
      </c>
      <c r="E94" s="61" t="s">
        <v>127</v>
      </c>
      <c r="F94" s="5" t="s">
        <v>2</v>
      </c>
      <c r="G94" s="53" t="s">
        <v>128</v>
      </c>
      <c r="H94" s="31"/>
      <c r="I94" s="31"/>
      <c r="J94" s="31"/>
      <c r="K94" s="31"/>
      <c r="L94" s="31"/>
      <c r="M94" s="31"/>
      <c r="N94" s="31"/>
      <c r="O94" s="86"/>
      <c r="P94" s="16"/>
      <c r="Q94" s="16"/>
      <c r="R94" s="16"/>
      <c r="S94" s="16"/>
      <c r="T94" s="16"/>
      <c r="U94" s="16"/>
      <c r="V94" s="16"/>
      <c r="W94" s="17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35" customFormat="1" ht="12.75">
      <c r="A95" s="515" t="s">
        <v>17</v>
      </c>
      <c r="B95" s="156">
        <v>3111</v>
      </c>
      <c r="C95" s="36" t="s">
        <v>101</v>
      </c>
      <c r="D95" s="30">
        <v>0</v>
      </c>
      <c r="E95" s="353">
        <v>0</v>
      </c>
      <c r="F95" s="364">
        <v>130</v>
      </c>
      <c r="G95" s="189">
        <v>0</v>
      </c>
      <c r="H95" s="31"/>
      <c r="I95" s="31"/>
      <c r="J95" s="31"/>
      <c r="K95" s="31"/>
      <c r="L95" s="31"/>
      <c r="M95" s="31"/>
      <c r="N95" s="31"/>
      <c r="O95" s="8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135" customFormat="1" ht="12.75">
      <c r="A96" s="516"/>
      <c r="B96" s="69">
        <v>3121</v>
      </c>
      <c r="C96" s="36" t="s">
        <v>21</v>
      </c>
      <c r="D96" s="30">
        <v>0</v>
      </c>
      <c r="E96" s="353">
        <v>0</v>
      </c>
      <c r="F96" s="364">
        <v>1347</v>
      </c>
      <c r="G96" s="189">
        <v>0</v>
      </c>
      <c r="H96" s="31"/>
      <c r="I96" s="31"/>
      <c r="J96" s="31"/>
      <c r="K96" s="31"/>
      <c r="L96" s="31"/>
      <c r="M96" s="31"/>
      <c r="N96" s="31"/>
      <c r="O96" s="8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35" customFormat="1" ht="12.75">
      <c r="A97" s="516"/>
      <c r="B97" s="157">
        <v>3122</v>
      </c>
      <c r="C97" s="158" t="s">
        <v>22</v>
      </c>
      <c r="D97" s="30">
        <v>0</v>
      </c>
      <c r="E97" s="353">
        <v>0</v>
      </c>
      <c r="F97" s="443">
        <v>14669</v>
      </c>
      <c r="G97" s="189">
        <v>0</v>
      </c>
      <c r="H97" s="31"/>
      <c r="I97" s="31"/>
      <c r="J97" s="31"/>
      <c r="K97" s="31"/>
      <c r="L97" s="31"/>
      <c r="M97" s="31"/>
      <c r="N97" s="31"/>
      <c r="O97" s="86"/>
      <c r="P97" s="16"/>
      <c r="Q97" s="322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35" customFormat="1" ht="12.75">
      <c r="A98" s="516"/>
      <c r="B98" s="46">
        <v>3123</v>
      </c>
      <c r="C98" s="36" t="s">
        <v>23</v>
      </c>
      <c r="D98" s="30">
        <v>0</v>
      </c>
      <c r="E98" s="353">
        <v>0</v>
      </c>
      <c r="F98" s="443">
        <v>8669</v>
      </c>
      <c r="G98" s="189">
        <v>0</v>
      </c>
      <c r="H98" s="31"/>
      <c r="I98" s="31"/>
      <c r="J98" s="31"/>
      <c r="K98" s="31"/>
      <c r="L98" s="31"/>
      <c r="M98" s="31"/>
      <c r="N98" s="31"/>
      <c r="O98" s="8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135" customFormat="1" ht="25.5">
      <c r="A99" s="516"/>
      <c r="B99" s="173">
        <v>3141</v>
      </c>
      <c r="C99" s="160" t="s">
        <v>103</v>
      </c>
      <c r="D99" s="202">
        <v>0</v>
      </c>
      <c r="E99" s="353">
        <v>0</v>
      </c>
      <c r="F99" s="444">
        <v>14</v>
      </c>
      <c r="G99" s="189">
        <v>0</v>
      </c>
      <c r="H99" s="31"/>
      <c r="I99" s="31"/>
      <c r="J99" s="31"/>
      <c r="K99" s="31"/>
      <c r="L99" s="31"/>
      <c r="M99" s="31"/>
      <c r="N99" s="31"/>
      <c r="O99" s="8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19" ht="12.75">
      <c r="A100" s="516"/>
      <c r="B100" s="69">
        <v>3142</v>
      </c>
      <c r="C100" s="36" t="s">
        <v>102</v>
      </c>
      <c r="D100" s="30">
        <v>0</v>
      </c>
      <c r="E100" s="353">
        <v>0</v>
      </c>
      <c r="F100" s="364">
        <v>1095</v>
      </c>
      <c r="G100" s="189">
        <v>0</v>
      </c>
      <c r="H100" s="31"/>
      <c r="I100" s="31"/>
      <c r="J100" s="31"/>
      <c r="K100" s="31"/>
      <c r="L100" s="31"/>
      <c r="M100" s="31"/>
      <c r="N100" s="31"/>
      <c r="O100" s="86"/>
      <c r="P100" s="344" t="s">
        <v>378</v>
      </c>
      <c r="Q100" s="344"/>
      <c r="R100" s="344"/>
      <c r="S100" s="344"/>
    </row>
    <row r="101" spans="1:256" s="135" customFormat="1" ht="12.75">
      <c r="A101" s="516"/>
      <c r="B101" s="69">
        <v>3145</v>
      </c>
      <c r="C101" s="36" t="s">
        <v>25</v>
      </c>
      <c r="D101" s="30">
        <v>0</v>
      </c>
      <c r="E101" s="353">
        <v>0</v>
      </c>
      <c r="F101" s="364">
        <v>1173</v>
      </c>
      <c r="G101" s="189">
        <v>0</v>
      </c>
      <c r="O101" s="86"/>
      <c r="P101" s="344" t="s">
        <v>379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7" ht="12.75">
      <c r="A102" s="516"/>
      <c r="B102" s="69">
        <v>3150</v>
      </c>
      <c r="C102" s="36" t="s">
        <v>28</v>
      </c>
      <c r="D102" s="30">
        <v>0</v>
      </c>
      <c r="E102" s="353">
        <v>0</v>
      </c>
      <c r="F102" s="364">
        <v>1942</v>
      </c>
      <c r="G102" s="189">
        <v>0</v>
      </c>
    </row>
    <row r="103" spans="1:7" ht="12.75">
      <c r="A103" s="516"/>
      <c r="B103" s="69">
        <v>3231</v>
      </c>
      <c r="C103" s="36" t="s">
        <v>29</v>
      </c>
      <c r="D103" s="30">
        <v>0</v>
      </c>
      <c r="E103" s="353">
        <v>0</v>
      </c>
      <c r="F103" s="364">
        <v>1084</v>
      </c>
      <c r="G103" s="189">
        <v>0</v>
      </c>
    </row>
    <row r="104" spans="1:7" ht="12.75">
      <c r="A104" s="516"/>
      <c r="B104" s="69">
        <v>3421</v>
      </c>
      <c r="C104" s="36" t="s">
        <v>30</v>
      </c>
      <c r="D104" s="30">
        <v>0</v>
      </c>
      <c r="E104" s="353">
        <v>0</v>
      </c>
      <c r="F104" s="364">
        <v>648</v>
      </c>
      <c r="G104" s="189">
        <v>0</v>
      </c>
    </row>
    <row r="105" spans="1:22" ht="12.75">
      <c r="A105" s="517"/>
      <c r="B105" s="69">
        <v>4322</v>
      </c>
      <c r="C105" s="36" t="s">
        <v>31</v>
      </c>
      <c r="D105" s="30">
        <v>0</v>
      </c>
      <c r="E105" s="353">
        <v>0</v>
      </c>
      <c r="F105" s="364">
        <v>1493</v>
      </c>
      <c r="G105" s="189">
        <v>0</v>
      </c>
      <c r="V105" s="175"/>
    </row>
    <row r="106" spans="1:7" ht="12.75">
      <c r="A106" s="497" t="s">
        <v>109</v>
      </c>
      <c r="B106" s="498"/>
      <c r="C106" s="499"/>
      <c r="D106" s="161" t="s">
        <v>130</v>
      </c>
      <c r="E106" s="445">
        <v>32530</v>
      </c>
      <c r="F106" s="445">
        <f>SUM(F95:F105)</f>
        <v>32264</v>
      </c>
      <c r="G106" s="134">
        <v>0</v>
      </c>
    </row>
    <row r="107" spans="1:7" ht="12.75">
      <c r="A107" s="79"/>
      <c r="B107" s="43"/>
      <c r="C107" s="43"/>
      <c r="D107" s="57"/>
      <c r="E107" s="62"/>
      <c r="F107" s="39"/>
      <c r="G107" s="40"/>
    </row>
    <row r="108" spans="1:256" s="135" customFormat="1" ht="12.75">
      <c r="A108" s="31" t="s">
        <v>167</v>
      </c>
      <c r="B108"/>
      <c r="C108"/>
      <c r="D108" s="16"/>
      <c r="E108" s="16"/>
      <c r="F108" s="16"/>
      <c r="G108"/>
      <c r="H108" s="31" t="s">
        <v>244</v>
      </c>
      <c r="I108" s="31"/>
      <c r="J108" s="31"/>
      <c r="K108" s="31"/>
      <c r="L108" s="31"/>
      <c r="M108" s="31"/>
      <c r="N108" s="31"/>
      <c r="O108" s="8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35" customFormat="1" ht="25.5">
      <c r="A109" s="7" t="s">
        <v>11</v>
      </c>
      <c r="B109" s="7" t="s">
        <v>12</v>
      </c>
      <c r="C109" s="5" t="s">
        <v>13</v>
      </c>
      <c r="D109" s="54" t="s">
        <v>126</v>
      </c>
      <c r="E109" s="61" t="s">
        <v>127</v>
      </c>
      <c r="F109" s="5" t="s">
        <v>2</v>
      </c>
      <c r="G109" s="53" t="s">
        <v>128</v>
      </c>
      <c r="H109" s="31" t="s">
        <v>244</v>
      </c>
      <c r="I109" s="31"/>
      <c r="J109" s="31"/>
      <c r="K109" s="31"/>
      <c r="L109" s="31"/>
      <c r="M109" s="31"/>
      <c r="N109" s="31"/>
      <c r="O109" s="8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135" customFormat="1" ht="12.75">
      <c r="A110" s="286"/>
      <c r="B110" s="288">
        <v>3112</v>
      </c>
      <c r="C110" s="36" t="s">
        <v>18</v>
      </c>
      <c r="D110" s="287">
        <v>0</v>
      </c>
      <c r="E110" s="196">
        <v>0</v>
      </c>
      <c r="F110" s="313">
        <v>0</v>
      </c>
      <c r="G110" s="189">
        <v>0</v>
      </c>
      <c r="H110" s="31"/>
      <c r="I110" s="31"/>
      <c r="J110" s="31"/>
      <c r="K110" s="31"/>
      <c r="L110" s="31"/>
      <c r="M110" s="31"/>
      <c r="N110" s="31"/>
      <c r="O110" s="8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135" customFormat="1" ht="12.75">
      <c r="A111" s="495">
        <v>30</v>
      </c>
      <c r="B111" s="35">
        <v>3113</v>
      </c>
      <c r="C111" s="36" t="s">
        <v>125</v>
      </c>
      <c r="D111" s="30">
        <v>0</v>
      </c>
      <c r="E111" s="196">
        <v>0</v>
      </c>
      <c r="F111" s="364">
        <v>0</v>
      </c>
      <c r="G111" s="189">
        <v>0</v>
      </c>
      <c r="H111" s="31"/>
      <c r="I111" s="31"/>
      <c r="J111" s="31"/>
      <c r="K111" s="31"/>
      <c r="L111" s="31"/>
      <c r="M111" s="31"/>
      <c r="N111" s="31"/>
      <c r="O111" s="8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135" customFormat="1" ht="12.75">
      <c r="A112" s="495"/>
      <c r="B112" s="46">
        <v>3114</v>
      </c>
      <c r="C112" s="36" t="s">
        <v>19</v>
      </c>
      <c r="D112" s="30">
        <v>0</v>
      </c>
      <c r="E112" s="196">
        <v>0</v>
      </c>
      <c r="F112" s="364">
        <v>101</v>
      </c>
      <c r="G112" s="189">
        <v>0</v>
      </c>
      <c r="H112" s="31"/>
      <c r="I112" s="31"/>
      <c r="J112" s="31"/>
      <c r="K112" s="31"/>
      <c r="L112" s="31"/>
      <c r="M112" s="31"/>
      <c r="N112" s="31"/>
      <c r="O112" s="8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39" customFormat="1" ht="12.75">
      <c r="A113" s="495"/>
      <c r="B113" s="46">
        <v>3116</v>
      </c>
      <c r="C113" s="36" t="s">
        <v>20</v>
      </c>
      <c r="D113" s="198">
        <v>0</v>
      </c>
      <c r="E113" s="196">
        <v>0</v>
      </c>
      <c r="F113" s="364">
        <v>0</v>
      </c>
      <c r="G113" s="189">
        <v>0</v>
      </c>
      <c r="H113" s="200"/>
      <c r="I113" s="200"/>
      <c r="J113" s="200"/>
      <c r="K113" s="200"/>
      <c r="L113" s="200"/>
      <c r="M113" s="200"/>
      <c r="N113" s="200"/>
      <c r="O113" s="86"/>
      <c r="P113" s="16"/>
      <c r="Q113" s="16"/>
      <c r="R113" s="16"/>
      <c r="S113" s="175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135" customFormat="1" ht="12.75">
      <c r="A114" s="495"/>
      <c r="B114" s="46">
        <v>3121</v>
      </c>
      <c r="C114" s="36" t="s">
        <v>21</v>
      </c>
      <c r="D114" s="198">
        <v>0</v>
      </c>
      <c r="E114" s="457">
        <v>77</v>
      </c>
      <c r="F114" s="364">
        <v>5</v>
      </c>
      <c r="G114" s="189">
        <v>0</v>
      </c>
      <c r="H114" s="31" t="s">
        <v>244</v>
      </c>
      <c r="I114" s="31"/>
      <c r="J114" s="31"/>
      <c r="K114" s="31"/>
      <c r="L114" s="31"/>
      <c r="M114" s="31"/>
      <c r="N114" s="31"/>
      <c r="O114" s="86"/>
      <c r="P114" s="16"/>
      <c r="Q114" s="16"/>
      <c r="R114" s="16"/>
      <c r="S114" s="175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38" customFormat="1" ht="15.75" customHeight="1">
      <c r="A115" s="495"/>
      <c r="B115" s="46">
        <v>3122</v>
      </c>
      <c r="C115" s="36" t="s">
        <v>22</v>
      </c>
      <c r="D115" s="198">
        <v>0</v>
      </c>
      <c r="E115" s="196">
        <v>0</v>
      </c>
      <c r="F115" s="364">
        <v>36</v>
      </c>
      <c r="G115" s="189">
        <v>0</v>
      </c>
      <c r="H115" s="172"/>
      <c r="I115" s="172"/>
      <c r="J115" s="172"/>
      <c r="K115" s="172"/>
      <c r="L115" s="172"/>
      <c r="M115" s="172"/>
      <c r="N115" s="172"/>
      <c r="O115" s="86"/>
      <c r="P115" s="175"/>
      <c r="Q115" s="16"/>
      <c r="R115" s="16"/>
      <c r="S115" s="175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135" customFormat="1" ht="12.75">
      <c r="A116" s="495"/>
      <c r="B116" s="46">
        <v>3123</v>
      </c>
      <c r="C116" s="36" t="s">
        <v>23</v>
      </c>
      <c r="D116" s="198">
        <v>0</v>
      </c>
      <c r="E116" s="196">
        <v>0</v>
      </c>
      <c r="F116" s="364">
        <v>0</v>
      </c>
      <c r="G116" s="189">
        <v>0</v>
      </c>
      <c r="H116" s="31"/>
      <c r="I116" s="31"/>
      <c r="J116" s="31"/>
      <c r="K116" s="31"/>
      <c r="L116" s="31"/>
      <c r="M116" s="31"/>
      <c r="N116" s="31"/>
      <c r="O116" s="8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135" customFormat="1" ht="12.75">
      <c r="A117" s="495"/>
      <c r="B117" s="46">
        <v>3125</v>
      </c>
      <c r="C117" s="36" t="s">
        <v>259</v>
      </c>
      <c r="D117" s="198">
        <v>0</v>
      </c>
      <c r="E117" s="196">
        <v>0</v>
      </c>
      <c r="F117" s="364">
        <v>0</v>
      </c>
      <c r="G117" s="189">
        <v>0</v>
      </c>
      <c r="H117" s="31" t="s">
        <v>244</v>
      </c>
      <c r="I117" s="31"/>
      <c r="J117" s="31"/>
      <c r="K117" s="31"/>
      <c r="L117" s="31"/>
      <c r="M117" s="31"/>
      <c r="N117" s="31"/>
      <c r="O117" s="8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135" customFormat="1" ht="12.75">
      <c r="A118" s="495"/>
      <c r="B118" s="46">
        <v>3145</v>
      </c>
      <c r="C118" s="36" t="s">
        <v>372</v>
      </c>
      <c r="D118" s="198">
        <v>0</v>
      </c>
      <c r="E118" s="196">
        <v>0</v>
      </c>
      <c r="F118" s="364">
        <v>0</v>
      </c>
      <c r="G118" s="189">
        <v>0</v>
      </c>
      <c r="H118" s="31"/>
      <c r="I118" s="31"/>
      <c r="J118" s="31"/>
      <c r="K118" s="31"/>
      <c r="L118" s="31"/>
      <c r="M118" s="31"/>
      <c r="N118" s="31"/>
      <c r="O118" s="8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135" customFormat="1" ht="25.5">
      <c r="A119" s="495"/>
      <c r="B119" s="162">
        <v>3146</v>
      </c>
      <c r="C119" s="163" t="s">
        <v>26</v>
      </c>
      <c r="D119" s="199">
        <v>0</v>
      </c>
      <c r="E119" s="199">
        <v>0</v>
      </c>
      <c r="F119" s="446">
        <v>0</v>
      </c>
      <c r="G119" s="464">
        <v>0</v>
      </c>
      <c r="H119" s="31" t="s">
        <v>244</v>
      </c>
      <c r="I119" s="31"/>
      <c r="J119" s="31"/>
      <c r="K119" s="31"/>
      <c r="L119" s="31"/>
      <c r="M119" s="31"/>
      <c r="N119" s="31"/>
      <c r="O119" s="86"/>
      <c r="P119" s="220"/>
      <c r="Q119" s="175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31" customFormat="1" ht="12.75">
      <c r="A120" s="495"/>
      <c r="B120" s="46">
        <v>3147</v>
      </c>
      <c r="C120" s="36" t="s">
        <v>27</v>
      </c>
      <c r="D120" s="193">
        <v>0</v>
      </c>
      <c r="E120" s="196">
        <v>0</v>
      </c>
      <c r="F120" s="364">
        <v>0</v>
      </c>
      <c r="G120" s="189"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18" ht="12.75">
      <c r="A121" s="495"/>
      <c r="B121" s="164">
        <v>4322</v>
      </c>
      <c r="C121" s="165" t="s">
        <v>31</v>
      </c>
      <c r="D121" s="201">
        <v>0</v>
      </c>
      <c r="E121" s="196">
        <v>0</v>
      </c>
      <c r="F121" s="444">
        <v>0</v>
      </c>
      <c r="G121" s="189">
        <v>0</v>
      </c>
      <c r="R121" s="175"/>
    </row>
    <row r="122" spans="1:7" ht="12.75">
      <c r="A122" s="495"/>
      <c r="B122" s="150">
        <v>3150</v>
      </c>
      <c r="C122" s="153" t="s">
        <v>28</v>
      </c>
      <c r="D122" s="193">
        <v>0</v>
      </c>
      <c r="E122" s="196">
        <v>0</v>
      </c>
      <c r="F122" s="364">
        <v>0</v>
      </c>
      <c r="G122" s="189">
        <v>0</v>
      </c>
    </row>
    <row r="123" spans="1:7" ht="12.75">
      <c r="A123" s="495"/>
      <c r="B123" s="46">
        <v>3231</v>
      </c>
      <c r="C123" s="36" t="s">
        <v>29</v>
      </c>
      <c r="D123" s="198">
        <v>0</v>
      </c>
      <c r="E123" s="196">
        <v>0</v>
      </c>
      <c r="F123" s="364">
        <v>0</v>
      </c>
      <c r="G123" s="189">
        <v>0</v>
      </c>
    </row>
    <row r="124" spans="1:7" ht="12.75">
      <c r="A124" s="495"/>
      <c r="B124" s="46">
        <v>3299</v>
      </c>
      <c r="C124" s="36" t="s">
        <v>311</v>
      </c>
      <c r="D124" s="198">
        <v>0</v>
      </c>
      <c r="E124" s="196">
        <v>0</v>
      </c>
      <c r="F124" s="364">
        <v>0</v>
      </c>
      <c r="G124" s="189">
        <v>0</v>
      </c>
    </row>
    <row r="125" spans="1:7" ht="12.75">
      <c r="A125" s="495"/>
      <c r="B125" s="46">
        <v>3419</v>
      </c>
      <c r="C125" s="36" t="s">
        <v>299</v>
      </c>
      <c r="D125" s="198">
        <v>0</v>
      </c>
      <c r="E125" s="196">
        <v>0</v>
      </c>
      <c r="F125" s="364">
        <v>0</v>
      </c>
      <c r="G125" s="189">
        <v>0</v>
      </c>
    </row>
    <row r="126" spans="1:256" s="135" customFormat="1" ht="13.5" customHeight="1">
      <c r="A126" s="496"/>
      <c r="B126" s="46">
        <v>3421</v>
      </c>
      <c r="C126" s="36" t="s">
        <v>30</v>
      </c>
      <c r="D126" s="198">
        <v>0</v>
      </c>
      <c r="E126" s="196">
        <v>0</v>
      </c>
      <c r="F126" s="364">
        <v>30</v>
      </c>
      <c r="G126" s="189">
        <v>0</v>
      </c>
      <c r="H126" s="478" t="s">
        <v>68</v>
      </c>
      <c r="I126" s="479"/>
      <c r="J126" s="479"/>
      <c r="K126" s="479"/>
      <c r="L126" s="479"/>
      <c r="M126" s="31"/>
      <c r="N126" s="31"/>
      <c r="O126" s="86" t="s">
        <v>256</v>
      </c>
      <c r="P126" s="8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135" customFormat="1" ht="12.75">
      <c r="A127" s="480" t="s">
        <v>168</v>
      </c>
      <c r="B127" s="481"/>
      <c r="C127" s="482"/>
      <c r="D127" s="133">
        <f>SUM(D111:D126)</f>
        <v>0</v>
      </c>
      <c r="E127" s="133">
        <f>SUM(E110:E126)</f>
        <v>77</v>
      </c>
      <c r="F127" s="447">
        <f>SUM(F110:F126)</f>
        <v>172</v>
      </c>
      <c r="G127" s="134">
        <v>0</v>
      </c>
      <c r="H127" s="141" t="s">
        <v>243</v>
      </c>
      <c r="I127" s="31"/>
      <c r="J127" s="31"/>
      <c r="K127" s="31"/>
      <c r="L127" s="31"/>
      <c r="M127" s="31"/>
      <c r="N127" s="31"/>
      <c r="O127" s="86" t="s">
        <v>254</v>
      </c>
      <c r="P127" s="8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7" ht="12.75">
      <c r="A128" s="79"/>
      <c r="B128" s="43"/>
      <c r="C128" s="43"/>
      <c r="D128" s="57"/>
      <c r="E128" s="354"/>
      <c r="F128" s="56"/>
      <c r="G128" s="40"/>
    </row>
    <row r="129" spans="1:7" ht="25.5">
      <c r="A129" s="7" t="s">
        <v>11</v>
      </c>
      <c r="B129" s="7" t="s">
        <v>12</v>
      </c>
      <c r="C129" s="5" t="s">
        <v>13</v>
      </c>
      <c r="D129" s="54" t="s">
        <v>126</v>
      </c>
      <c r="E129" s="61" t="s">
        <v>127</v>
      </c>
      <c r="F129" s="5" t="s">
        <v>2</v>
      </c>
      <c r="G129" s="53" t="s">
        <v>128</v>
      </c>
    </row>
    <row r="130" spans="1:7" ht="12.75">
      <c r="A130" s="142" t="s">
        <v>17</v>
      </c>
      <c r="B130" s="166">
        <v>3299</v>
      </c>
      <c r="C130" s="167" t="s">
        <v>311</v>
      </c>
      <c r="D130" s="257">
        <v>16200</v>
      </c>
      <c r="E130" s="462">
        <v>16725</v>
      </c>
      <c r="F130" s="448">
        <v>1680</v>
      </c>
      <c r="G130" s="203">
        <f>F130/E130*100</f>
        <v>10.044843049327353</v>
      </c>
    </row>
    <row r="131" spans="1:256" s="135" customFormat="1" ht="12.75">
      <c r="A131" s="234"/>
      <c r="B131" s="251"/>
      <c r="C131" s="250" t="s">
        <v>317</v>
      </c>
      <c r="D131" s="270">
        <f>D69+D90+D106+D127+D130</f>
        <v>3585630</v>
      </c>
      <c r="E131" s="237">
        <f>E69+E90+E106+E127+E130</f>
        <v>3618101</v>
      </c>
      <c r="F131" s="445">
        <f>F69+F90+F106+F127+F130</f>
        <v>633597</v>
      </c>
      <c r="G131" s="267">
        <f>F131/E131*100</f>
        <v>17.511866031379444</v>
      </c>
      <c r="H131" s="141" t="s">
        <v>68</v>
      </c>
      <c r="I131" s="31"/>
      <c r="J131" s="31"/>
      <c r="K131" s="31"/>
      <c r="L131" s="31"/>
      <c r="M131" s="31"/>
      <c r="N131" s="31"/>
      <c r="O131" s="86" t="s">
        <v>255</v>
      </c>
      <c r="P131" s="8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35" customFormat="1" ht="12.75">
      <c r="A132" s="17"/>
      <c r="B132" s="71"/>
      <c r="C132" s="238"/>
      <c r="D132" s="239"/>
      <c r="E132" s="240"/>
      <c r="F132" s="241"/>
      <c r="G132" s="242"/>
      <c r="H132" s="141"/>
      <c r="I132" s="31"/>
      <c r="J132" s="31"/>
      <c r="K132" s="31"/>
      <c r="L132" s="31"/>
      <c r="M132" s="31"/>
      <c r="N132" s="31"/>
      <c r="O132" s="86"/>
      <c r="P132" s="8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6" ht="12.75">
      <c r="A133" s="502" t="s">
        <v>38</v>
      </c>
      <c r="B133" s="502"/>
      <c r="C133" s="502"/>
      <c r="D133" s="58"/>
      <c r="E133" s="19"/>
      <c r="F133" s="86"/>
    </row>
    <row r="134" spans="1:256" s="31" customFormat="1" ht="12.75">
      <c r="A134" s="21"/>
      <c r="B134" s="21"/>
      <c r="C134" s="21"/>
      <c r="D134" s="58"/>
      <c r="E134" s="19"/>
      <c r="F134" s="86"/>
      <c r="G134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7" ht="25.5">
      <c r="A135" s="7" t="s">
        <v>11</v>
      </c>
      <c r="B135" s="7" t="s">
        <v>12</v>
      </c>
      <c r="C135" s="5" t="s">
        <v>13</v>
      </c>
      <c r="D135" s="54" t="s">
        <v>126</v>
      </c>
      <c r="E135" s="61" t="s">
        <v>127</v>
      </c>
      <c r="F135" s="5" t="s">
        <v>2</v>
      </c>
      <c r="G135" s="53" t="s">
        <v>128</v>
      </c>
    </row>
    <row r="136" spans="1:7" ht="12.75">
      <c r="A136" s="149" t="s">
        <v>17</v>
      </c>
      <c r="B136" s="150" t="s">
        <v>33</v>
      </c>
      <c r="C136" s="153" t="s">
        <v>36</v>
      </c>
      <c r="D136" s="256">
        <v>9500</v>
      </c>
      <c r="E136" s="191">
        <v>9500</v>
      </c>
      <c r="F136" s="364">
        <v>0</v>
      </c>
      <c r="G136" s="189">
        <f>F136/E136*100</f>
        <v>0</v>
      </c>
    </row>
    <row r="137" spans="1:256" s="31" customFormat="1" ht="12.75">
      <c r="A137" s="234"/>
      <c r="B137" s="251"/>
      <c r="C137" s="250" t="s">
        <v>318</v>
      </c>
      <c r="D137" s="235">
        <f>D136</f>
        <v>9500</v>
      </c>
      <c r="E137" s="236">
        <f>E136</f>
        <v>9500</v>
      </c>
      <c r="F137" s="270">
        <f>F136</f>
        <v>0</v>
      </c>
      <c r="G137" s="189">
        <f>F137/E137*100</f>
        <v>0</v>
      </c>
      <c r="O137" s="8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31" customFormat="1" ht="12.75">
      <c r="A138" s="17"/>
      <c r="B138" s="71"/>
      <c r="C138" s="238"/>
      <c r="D138" s="239"/>
      <c r="E138" s="240"/>
      <c r="F138" s="241"/>
      <c r="G138" s="242"/>
      <c r="O138" s="8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31" customFormat="1" ht="12.75">
      <c r="A139" s="243"/>
      <c r="B139" s="253"/>
      <c r="C139" s="252" t="s">
        <v>319</v>
      </c>
      <c r="D139" s="244">
        <f>D131+D137</f>
        <v>3595130</v>
      </c>
      <c r="E139" s="245">
        <f>E131+E137</f>
        <v>3627601</v>
      </c>
      <c r="F139" s="245">
        <f>F131+F137</f>
        <v>633597</v>
      </c>
      <c r="G139" s="11">
        <f>F139/E139*100</f>
        <v>17.466005770755935</v>
      </c>
      <c r="O139" s="8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31" customFormat="1" ht="12.75">
      <c r="A140" s="17"/>
      <c r="B140" s="71"/>
      <c r="C140" s="238"/>
      <c r="D140" s="239"/>
      <c r="E140" s="240"/>
      <c r="F140" s="241"/>
      <c r="G140" s="242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1:256" s="135" customFormat="1" ht="15.75">
      <c r="A141" s="76" t="s">
        <v>39</v>
      </c>
      <c r="B141" s="31"/>
      <c r="C141" s="31"/>
      <c r="D141" s="86"/>
      <c r="E141" s="86"/>
      <c r="F141" s="86"/>
      <c r="G141" s="31"/>
      <c r="H141" s="31"/>
      <c r="I141" s="31"/>
      <c r="J141" s="31"/>
      <c r="K141" s="31"/>
      <c r="L141" s="31"/>
      <c r="M141" s="31"/>
      <c r="N141" s="31"/>
      <c r="O141" s="86" t="s">
        <v>258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35" customFormat="1" ht="12.75">
      <c r="A142" s="31"/>
      <c r="B142"/>
      <c r="C142"/>
      <c r="D142" s="16"/>
      <c r="E142" s="16"/>
      <c r="F142" s="16"/>
      <c r="G142"/>
      <c r="H142" s="31"/>
      <c r="I142" s="31"/>
      <c r="J142" s="31"/>
      <c r="K142" s="31"/>
      <c r="L142" s="31"/>
      <c r="M142" s="31"/>
      <c r="N142" s="31"/>
      <c r="O142" s="8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135" customFormat="1" ht="12.75">
      <c r="A143" s="67" t="s">
        <v>37</v>
      </c>
      <c r="B143"/>
      <c r="C143"/>
      <c r="D143" s="16"/>
      <c r="E143" s="16"/>
      <c r="F143" s="16"/>
      <c r="G143"/>
      <c r="H143" s="31"/>
      <c r="I143" s="31"/>
      <c r="J143" s="31"/>
      <c r="K143" s="31"/>
      <c r="L143" s="31"/>
      <c r="M143" s="31"/>
      <c r="N143" s="31"/>
      <c r="O143" s="8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135" customFormat="1" ht="12.75">
      <c r="A144" s="31"/>
      <c r="B144"/>
      <c r="C144"/>
      <c r="D144" s="16"/>
      <c r="E144" s="16"/>
      <c r="F144" s="16"/>
      <c r="G144"/>
      <c r="H144" s="31"/>
      <c r="I144" s="31"/>
      <c r="J144" s="31"/>
      <c r="K144" s="31"/>
      <c r="L144" s="31"/>
      <c r="M144" s="31"/>
      <c r="N144" s="31"/>
      <c r="O144" s="8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135" customFormat="1" ht="25.5">
      <c r="A145" s="7" t="s">
        <v>11</v>
      </c>
      <c r="B145" s="7" t="s">
        <v>12</v>
      </c>
      <c r="C145" s="5" t="s">
        <v>13</v>
      </c>
      <c r="D145" s="54" t="s">
        <v>126</v>
      </c>
      <c r="E145" s="61" t="s">
        <v>127</v>
      </c>
      <c r="F145" s="5" t="s">
        <v>2</v>
      </c>
      <c r="G145" s="53" t="s">
        <v>128</v>
      </c>
      <c r="H145" s="31"/>
      <c r="I145" s="31"/>
      <c r="J145" s="31"/>
      <c r="K145" s="31"/>
      <c r="L145" s="31"/>
      <c r="M145" s="31"/>
      <c r="N145" s="31"/>
      <c r="O145" s="86"/>
      <c r="P145" s="16"/>
      <c r="Q145" s="16"/>
      <c r="R145" s="16"/>
      <c r="S145" s="175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138" customFormat="1" ht="12.75">
      <c r="A146" s="168" t="s">
        <v>40</v>
      </c>
      <c r="B146" s="150">
        <v>3311</v>
      </c>
      <c r="C146" s="153" t="s">
        <v>138</v>
      </c>
      <c r="D146" s="196">
        <v>27808</v>
      </c>
      <c r="E146" s="191">
        <v>27808</v>
      </c>
      <c r="F146" s="364">
        <v>4634</v>
      </c>
      <c r="G146" s="189">
        <f aca="true" t="shared" si="4" ref="G146:G153">F146/E146*100</f>
        <v>16.66426927502877</v>
      </c>
      <c r="H146" s="172"/>
      <c r="I146" s="172"/>
      <c r="J146" s="172"/>
      <c r="K146" s="172"/>
      <c r="L146" s="172"/>
      <c r="M146" s="172"/>
      <c r="N146" s="172"/>
      <c r="O146" s="8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135" customFormat="1" ht="12.75">
      <c r="A147" s="168" t="s">
        <v>40</v>
      </c>
      <c r="B147" s="150">
        <v>3314</v>
      </c>
      <c r="C147" s="153" t="s">
        <v>42</v>
      </c>
      <c r="D147" s="196">
        <v>20876</v>
      </c>
      <c r="E147" s="191">
        <v>20876</v>
      </c>
      <c r="F147" s="364">
        <v>2210</v>
      </c>
      <c r="G147" s="189">
        <f t="shared" si="4"/>
        <v>10.586319218241043</v>
      </c>
      <c r="H147" s="31"/>
      <c r="I147" s="31"/>
      <c r="J147" s="31"/>
      <c r="K147" s="31"/>
      <c r="L147" s="31"/>
      <c r="M147" s="31"/>
      <c r="N147" s="31"/>
      <c r="O147" s="8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135" customFormat="1" ht="12.75">
      <c r="A148" s="168" t="s">
        <v>40</v>
      </c>
      <c r="B148" s="150">
        <v>3315</v>
      </c>
      <c r="C148" s="153" t="s">
        <v>41</v>
      </c>
      <c r="D148" s="196">
        <v>48000</v>
      </c>
      <c r="E148" s="191">
        <v>48000</v>
      </c>
      <c r="F148" s="364">
        <v>7836</v>
      </c>
      <c r="G148" s="189">
        <f t="shared" si="4"/>
        <v>16.325</v>
      </c>
      <c r="H148" s="31"/>
      <c r="I148" s="31"/>
      <c r="J148" s="31"/>
      <c r="K148" s="31"/>
      <c r="L148" s="31"/>
      <c r="M148" s="31"/>
      <c r="N148" s="31"/>
      <c r="O148" s="8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18" ht="12.75">
      <c r="A149" s="168" t="s">
        <v>40</v>
      </c>
      <c r="B149" s="150">
        <v>3317</v>
      </c>
      <c r="C149" s="153" t="s">
        <v>131</v>
      </c>
      <c r="D149" s="196">
        <v>300</v>
      </c>
      <c r="E149" s="191">
        <v>300</v>
      </c>
      <c r="F149" s="364">
        <v>0</v>
      </c>
      <c r="G149" s="189">
        <f t="shared" si="4"/>
        <v>0</v>
      </c>
      <c r="R149" s="214"/>
    </row>
    <row r="150" spans="1:19" ht="12.75">
      <c r="A150" s="168" t="s">
        <v>40</v>
      </c>
      <c r="B150" s="150">
        <v>3319</v>
      </c>
      <c r="C150" s="153" t="s">
        <v>44</v>
      </c>
      <c r="D150" s="196">
        <v>640</v>
      </c>
      <c r="E150" s="191">
        <v>640</v>
      </c>
      <c r="F150" s="364">
        <v>0</v>
      </c>
      <c r="G150" s="189">
        <f t="shared" si="4"/>
        <v>0</v>
      </c>
      <c r="S150" s="175"/>
    </row>
    <row r="151" spans="1:7" ht="12.75">
      <c r="A151" s="168" t="s">
        <v>40</v>
      </c>
      <c r="B151" s="150">
        <v>3321</v>
      </c>
      <c r="C151" s="153" t="s">
        <v>278</v>
      </c>
      <c r="D151" s="196">
        <v>1602</v>
      </c>
      <c r="E151" s="191">
        <v>1602</v>
      </c>
      <c r="F151" s="364">
        <v>266</v>
      </c>
      <c r="G151" s="189">
        <f t="shared" si="4"/>
        <v>16.604244694132333</v>
      </c>
    </row>
    <row r="152" spans="1:7" ht="12.75">
      <c r="A152" s="168" t="s">
        <v>40</v>
      </c>
      <c r="B152" s="150">
        <v>3322</v>
      </c>
      <c r="C152" s="153" t="s">
        <v>43</v>
      </c>
      <c r="D152" s="196">
        <v>16068</v>
      </c>
      <c r="E152" s="191">
        <v>16068</v>
      </c>
      <c r="F152" s="364">
        <v>0</v>
      </c>
      <c r="G152" s="189">
        <f t="shared" si="4"/>
        <v>0</v>
      </c>
    </row>
    <row r="153" spans="1:7" ht="12.75">
      <c r="A153" s="168" t="s">
        <v>40</v>
      </c>
      <c r="B153" s="150">
        <v>3329</v>
      </c>
      <c r="C153" s="153" t="s">
        <v>589</v>
      </c>
      <c r="D153" s="196">
        <v>800</v>
      </c>
      <c r="E153" s="191">
        <v>800</v>
      </c>
      <c r="F153" s="364">
        <v>0</v>
      </c>
      <c r="G153" s="189">
        <f t="shared" si="4"/>
        <v>0</v>
      </c>
    </row>
    <row r="154" spans="1:7" ht="12.75" hidden="1">
      <c r="A154" s="17"/>
      <c r="B154" s="71"/>
      <c r="C154" s="72" t="s">
        <v>282</v>
      </c>
      <c r="D154" s="73"/>
      <c r="E154" s="74"/>
      <c r="F154" s="459"/>
      <c r="G154" s="75"/>
    </row>
    <row r="155" spans="1:7" ht="12.75" customHeight="1" hidden="1">
      <c r="A155" s="501" t="s">
        <v>286</v>
      </c>
      <c r="B155" s="501"/>
      <c r="C155" s="501"/>
      <c r="D155" s="501"/>
      <c r="E155" s="74"/>
      <c r="F155" s="459"/>
      <c r="G155" s="75"/>
    </row>
    <row r="156" spans="1:7" ht="12.75" customHeight="1" hidden="1">
      <c r="A156" s="501" t="s">
        <v>287</v>
      </c>
      <c r="B156" s="501"/>
      <c r="C156" s="501"/>
      <c r="D156" s="501"/>
      <c r="E156" s="74"/>
      <c r="F156" s="459"/>
      <c r="G156" s="75"/>
    </row>
    <row r="157" spans="1:7" ht="12.75" customHeight="1" hidden="1">
      <c r="A157" s="501" t="s">
        <v>288</v>
      </c>
      <c r="B157" s="501"/>
      <c r="C157" s="501"/>
      <c r="D157" s="501"/>
      <c r="E157" s="74"/>
      <c r="F157" s="459"/>
      <c r="G157" s="75"/>
    </row>
    <row r="158" spans="1:7" ht="12.75" customHeight="1" hidden="1">
      <c r="A158" s="501" t="s">
        <v>289</v>
      </c>
      <c r="B158" s="501"/>
      <c r="C158" s="501"/>
      <c r="D158" s="501"/>
      <c r="E158" s="74"/>
      <c r="F158" s="459"/>
      <c r="G158" s="75"/>
    </row>
    <row r="159" spans="1:7" ht="12.75" customHeight="1" hidden="1">
      <c r="A159" s="485" t="s">
        <v>290</v>
      </c>
      <c r="B159" s="485"/>
      <c r="C159" s="485"/>
      <c r="D159" s="485"/>
      <c r="E159" s="74"/>
      <c r="F159" s="459"/>
      <c r="G159" s="75"/>
    </row>
    <row r="160" spans="1:256" s="135" customFormat="1" ht="12.75">
      <c r="A160" s="234"/>
      <c r="B160" s="251"/>
      <c r="C160" s="250" t="s">
        <v>317</v>
      </c>
      <c r="D160" s="296">
        <f>SUM(D146:D153)</f>
        <v>116094</v>
      </c>
      <c r="E160" s="236">
        <f>SUM(E146:E153)</f>
        <v>116094</v>
      </c>
      <c r="F160" s="270">
        <f>SUM(F146:F153)</f>
        <v>14946</v>
      </c>
      <c r="G160" s="134">
        <f>F160/E160*100</f>
        <v>12.874050338518787</v>
      </c>
      <c r="H160" s="141" t="s">
        <v>68</v>
      </c>
      <c r="I160" s="31"/>
      <c r="J160" s="31"/>
      <c r="K160" s="31"/>
      <c r="L160" s="31"/>
      <c r="M160" s="31"/>
      <c r="N160" s="31"/>
      <c r="O160" s="86" t="s">
        <v>255</v>
      </c>
      <c r="P160" s="86"/>
      <c r="Q160" s="16"/>
      <c r="R160" s="175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135" customFormat="1" ht="12.75">
      <c r="A161" s="17"/>
      <c r="B161" s="71"/>
      <c r="C161" s="238"/>
      <c r="D161" s="73"/>
      <c r="E161" s="240"/>
      <c r="F161" s="241"/>
      <c r="G161" s="33"/>
      <c r="H161" s="141"/>
      <c r="I161" s="31"/>
      <c r="J161" s="31"/>
      <c r="K161" s="31"/>
      <c r="L161" s="31"/>
      <c r="M161" s="31"/>
      <c r="N161" s="31"/>
      <c r="O161" s="86"/>
      <c r="P161" s="86"/>
      <c r="Q161" s="16"/>
      <c r="R161" s="175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135" customFormat="1" ht="12.75">
      <c r="A162" s="502" t="s">
        <v>38</v>
      </c>
      <c r="B162" s="502"/>
      <c r="C162" s="502"/>
      <c r="D162" s="73"/>
      <c r="E162" s="240"/>
      <c r="F162" s="241"/>
      <c r="G162" s="33"/>
      <c r="H162" s="141"/>
      <c r="I162" s="31"/>
      <c r="J162" s="31"/>
      <c r="K162" s="31"/>
      <c r="L162" s="31"/>
      <c r="M162" s="31"/>
      <c r="N162" s="31"/>
      <c r="O162" s="86"/>
      <c r="P162" s="86"/>
      <c r="Q162" s="16"/>
      <c r="R162" s="175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135" customFormat="1" ht="12.75">
      <c r="A163" s="17"/>
      <c r="B163" s="71"/>
      <c r="C163" s="238"/>
      <c r="D163" s="73"/>
      <c r="E163" s="240"/>
      <c r="F163" s="241"/>
      <c r="G163" s="33"/>
      <c r="H163" s="141"/>
      <c r="I163" s="31"/>
      <c r="J163" s="31"/>
      <c r="K163" s="31"/>
      <c r="L163" s="31"/>
      <c r="M163" s="31"/>
      <c r="N163" s="31"/>
      <c r="O163" s="86"/>
      <c r="P163" s="86"/>
      <c r="Q163" s="16"/>
      <c r="R163" s="175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135" customFormat="1" ht="25.5">
      <c r="A164" s="7" t="s">
        <v>11</v>
      </c>
      <c r="B164" s="7" t="s">
        <v>12</v>
      </c>
      <c r="C164" s="5" t="s">
        <v>13</v>
      </c>
      <c r="D164" s="54" t="s">
        <v>126</v>
      </c>
      <c r="E164" s="61" t="s">
        <v>127</v>
      </c>
      <c r="F164" s="5" t="s">
        <v>2</v>
      </c>
      <c r="G164" s="53" t="s">
        <v>128</v>
      </c>
      <c r="H164" s="141"/>
      <c r="I164" s="31"/>
      <c r="J164" s="31"/>
      <c r="K164" s="31"/>
      <c r="L164" s="31"/>
      <c r="M164" s="31"/>
      <c r="N164" s="31"/>
      <c r="O164" s="86"/>
      <c r="P164" s="86"/>
      <c r="Q164" s="16"/>
      <c r="R164" s="175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135" customFormat="1" ht="12.75">
      <c r="A165" s="288">
        <v>40</v>
      </c>
      <c r="B165" s="288">
        <v>3311</v>
      </c>
      <c r="C165" s="313" t="s">
        <v>578</v>
      </c>
      <c r="D165" s="287">
        <v>0</v>
      </c>
      <c r="E165" s="457">
        <v>298</v>
      </c>
      <c r="F165" s="313">
        <v>0</v>
      </c>
      <c r="G165" s="432">
        <v>0</v>
      </c>
      <c r="H165" s="141"/>
      <c r="I165" s="31"/>
      <c r="J165" s="31"/>
      <c r="K165" s="31"/>
      <c r="L165" s="31"/>
      <c r="M165" s="31"/>
      <c r="N165" s="31"/>
      <c r="O165" s="86"/>
      <c r="P165" s="86"/>
      <c r="Q165" s="16"/>
      <c r="R165" s="175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135" customFormat="1" ht="12.75">
      <c r="A166" s="288">
        <v>40</v>
      </c>
      <c r="B166" s="288">
        <v>3315</v>
      </c>
      <c r="C166" s="313" t="s">
        <v>380</v>
      </c>
      <c r="D166" s="195">
        <v>1000</v>
      </c>
      <c r="E166" s="196">
        <v>1000</v>
      </c>
      <c r="F166" s="313">
        <v>0</v>
      </c>
      <c r="G166" s="189">
        <f>F166/E166*100</f>
        <v>0</v>
      </c>
      <c r="H166" s="141"/>
      <c r="I166" s="31"/>
      <c r="J166" s="31"/>
      <c r="K166" s="31"/>
      <c r="L166" s="31"/>
      <c r="M166" s="31"/>
      <c r="N166" s="31"/>
      <c r="O166" s="86"/>
      <c r="P166" s="86"/>
      <c r="Q166" s="16"/>
      <c r="R166" s="175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135" customFormat="1" ht="12.75">
      <c r="A167" s="234"/>
      <c r="B167" s="251"/>
      <c r="C167" s="250" t="s">
        <v>318</v>
      </c>
      <c r="D167" s="235">
        <f>D166</f>
        <v>1000</v>
      </c>
      <c r="E167" s="236">
        <f>SUM(E165:E166)</f>
        <v>1298</v>
      </c>
      <c r="F167" s="270">
        <f>SUM(F166:F166)</f>
        <v>0</v>
      </c>
      <c r="G167" s="134">
        <f>F167/E167*100</f>
        <v>0</v>
      </c>
      <c r="H167" s="141"/>
      <c r="I167" s="31"/>
      <c r="J167" s="31"/>
      <c r="K167" s="31"/>
      <c r="L167" s="31"/>
      <c r="M167" s="31"/>
      <c r="N167" s="31"/>
      <c r="O167" s="86"/>
      <c r="P167" s="86"/>
      <c r="Q167" s="16"/>
      <c r="R167" s="175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135" customFormat="1" ht="12.75">
      <c r="A168" s="17"/>
      <c r="B168" s="71"/>
      <c r="C168" s="238"/>
      <c r="D168" s="239"/>
      <c r="E168" s="240"/>
      <c r="F168" s="241"/>
      <c r="G168" s="242"/>
      <c r="H168" s="141"/>
      <c r="I168" s="31"/>
      <c r="J168" s="31"/>
      <c r="K168" s="31"/>
      <c r="L168" s="31"/>
      <c r="M168" s="31"/>
      <c r="N168" s="31"/>
      <c r="O168" s="86"/>
      <c r="P168" s="86"/>
      <c r="Q168" s="16"/>
      <c r="R168" s="175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135" customFormat="1" ht="12.75">
      <c r="A169" s="243"/>
      <c r="B169" s="253"/>
      <c r="C169" s="252" t="s">
        <v>319</v>
      </c>
      <c r="D169" s="244">
        <f>D160+D167</f>
        <v>117094</v>
      </c>
      <c r="E169" s="245">
        <f>E160+E167</f>
        <v>117392</v>
      </c>
      <c r="F169" s="246">
        <f>F160+F167</f>
        <v>14946</v>
      </c>
      <c r="G169" s="11">
        <f>F169/E169*100</f>
        <v>12.731702330652855</v>
      </c>
      <c r="H169" s="141"/>
      <c r="I169" s="31"/>
      <c r="J169" s="31"/>
      <c r="K169" s="31"/>
      <c r="L169" s="31"/>
      <c r="M169" s="31"/>
      <c r="N169" s="31"/>
      <c r="O169" s="86"/>
      <c r="P169" s="8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135" customFormat="1" ht="12.75">
      <c r="A170" s="17"/>
      <c r="B170" s="71"/>
      <c r="C170" s="238"/>
      <c r="D170" s="239"/>
      <c r="E170" s="240"/>
      <c r="F170" s="241"/>
      <c r="G170" s="242"/>
      <c r="H170" s="141"/>
      <c r="I170" s="31"/>
      <c r="J170" s="31"/>
      <c r="K170" s="31"/>
      <c r="L170" s="31"/>
      <c r="M170" s="31"/>
      <c r="N170" s="31"/>
      <c r="O170" s="86"/>
      <c r="P170" s="8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135" customFormat="1" ht="15.75">
      <c r="A171" s="76" t="s">
        <v>246</v>
      </c>
      <c r="B171" s="31"/>
      <c r="C171" s="31"/>
      <c r="D171" s="86"/>
      <c r="E171" s="86"/>
      <c r="F171" s="86"/>
      <c r="G171" s="31"/>
      <c r="H171" s="31"/>
      <c r="I171" s="31"/>
      <c r="J171" s="31"/>
      <c r="K171" s="31"/>
      <c r="L171" s="31"/>
      <c r="M171" s="31"/>
      <c r="N171" s="31"/>
      <c r="O171" s="8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135" customFormat="1" ht="12.75">
      <c r="A172" s="31"/>
      <c r="B172"/>
      <c r="C172"/>
      <c r="D172" s="16"/>
      <c r="E172" s="16"/>
      <c r="F172" s="16"/>
      <c r="G172"/>
      <c r="H172" s="31"/>
      <c r="I172" s="31"/>
      <c r="J172" s="31"/>
      <c r="K172" s="31"/>
      <c r="L172" s="31"/>
      <c r="M172" s="31"/>
      <c r="N172" s="31"/>
      <c r="O172" s="8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135" customFormat="1" ht="12.75">
      <c r="A173" s="67" t="s">
        <v>37</v>
      </c>
      <c r="B173"/>
      <c r="C173"/>
      <c r="D173" s="16"/>
      <c r="E173" s="16"/>
      <c r="F173" s="16"/>
      <c r="G173"/>
      <c r="H173" s="31"/>
      <c r="I173" s="31"/>
      <c r="J173" s="31"/>
      <c r="K173" s="31"/>
      <c r="L173" s="31"/>
      <c r="M173" s="31"/>
      <c r="N173" s="31"/>
      <c r="O173" s="8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135" customFormat="1" ht="12.75">
      <c r="A174" s="31"/>
      <c r="B174"/>
      <c r="C174"/>
      <c r="D174" s="16"/>
      <c r="E174" s="16"/>
      <c r="F174" s="16"/>
      <c r="G174"/>
      <c r="H174" s="31"/>
      <c r="I174" s="31"/>
      <c r="J174" s="31"/>
      <c r="K174" s="31"/>
      <c r="L174" s="31"/>
      <c r="M174" s="31"/>
      <c r="N174" s="31"/>
      <c r="O174" s="86"/>
      <c r="P174" s="16"/>
      <c r="Q174" s="16"/>
      <c r="R174" s="175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135" customFormat="1" ht="25.5">
      <c r="A175" s="7" t="s">
        <v>11</v>
      </c>
      <c r="B175" s="7" t="s">
        <v>12</v>
      </c>
      <c r="C175" s="5" t="s">
        <v>13</v>
      </c>
      <c r="D175" s="54" t="s">
        <v>126</v>
      </c>
      <c r="E175" s="61" t="s">
        <v>127</v>
      </c>
      <c r="F175" s="5" t="s">
        <v>2</v>
      </c>
      <c r="G175" s="53" t="s">
        <v>128</v>
      </c>
      <c r="H175" s="31"/>
      <c r="I175" s="31"/>
      <c r="J175" s="31"/>
      <c r="K175" s="31"/>
      <c r="L175" s="31"/>
      <c r="M175" s="31"/>
      <c r="N175" s="31"/>
      <c r="O175" s="86"/>
      <c r="P175" s="16"/>
      <c r="Q175" s="16"/>
      <c r="R175" s="175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135" customFormat="1" ht="12.75">
      <c r="A176" s="46">
        <v>50</v>
      </c>
      <c r="B176" s="46">
        <v>3522</v>
      </c>
      <c r="C176" s="24" t="s">
        <v>139</v>
      </c>
      <c r="D176" s="254">
        <v>145055</v>
      </c>
      <c r="E176" s="285">
        <v>162104</v>
      </c>
      <c r="F176" s="285">
        <v>10932</v>
      </c>
      <c r="G176" s="38">
        <f aca="true" t="shared" si="5" ref="G176:G183">F176/E176*100</f>
        <v>6.743818783003504</v>
      </c>
      <c r="H176" s="31"/>
      <c r="I176" s="31"/>
      <c r="J176" s="31"/>
      <c r="K176" s="31"/>
      <c r="L176" s="31"/>
      <c r="M176" s="31"/>
      <c r="N176" s="31"/>
      <c r="O176" s="86"/>
      <c r="P176" s="16"/>
      <c r="Q176" s="16"/>
      <c r="R176" s="225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15" ht="12.75" customHeight="1">
      <c r="A177" s="46">
        <v>50</v>
      </c>
      <c r="B177" s="46">
        <v>3529</v>
      </c>
      <c r="C177" s="24" t="s">
        <v>140</v>
      </c>
      <c r="D177" s="254">
        <v>20470</v>
      </c>
      <c r="E177" s="285">
        <v>23870</v>
      </c>
      <c r="F177" s="285">
        <v>3410</v>
      </c>
      <c r="G177" s="38">
        <f t="shared" si="5"/>
        <v>14.285714285714285</v>
      </c>
      <c r="H177" s="31"/>
      <c r="I177" s="31"/>
      <c r="J177" s="31"/>
      <c r="K177" s="31"/>
      <c r="L177" s="31"/>
      <c r="M177" s="31"/>
      <c r="N177" s="31"/>
      <c r="O177" s="86"/>
    </row>
    <row r="178" spans="1:15" ht="12.75" customHeight="1">
      <c r="A178" s="46">
        <v>50</v>
      </c>
      <c r="B178" s="46">
        <v>3533</v>
      </c>
      <c r="C178" s="24" t="s">
        <v>141</v>
      </c>
      <c r="D178" s="254">
        <v>99000</v>
      </c>
      <c r="E178" s="28">
        <v>99000</v>
      </c>
      <c r="F178" s="285">
        <v>16500</v>
      </c>
      <c r="G178" s="38">
        <f t="shared" si="5"/>
        <v>16.666666666666664</v>
      </c>
      <c r="H178" s="31"/>
      <c r="I178" s="31"/>
      <c r="J178" s="31"/>
      <c r="K178" s="31"/>
      <c r="L178" s="31"/>
      <c r="M178" s="31"/>
      <c r="N178" s="31"/>
      <c r="O178" s="86"/>
    </row>
    <row r="179" spans="1:15" ht="12.75" customHeight="1">
      <c r="A179" s="169" t="s">
        <v>45</v>
      </c>
      <c r="B179" s="164">
        <v>3539</v>
      </c>
      <c r="C179" s="165" t="s">
        <v>48</v>
      </c>
      <c r="D179" s="255">
        <v>2500</v>
      </c>
      <c r="E179" s="202">
        <v>2500</v>
      </c>
      <c r="F179" s="444">
        <v>427</v>
      </c>
      <c r="G179" s="206">
        <f t="shared" si="5"/>
        <v>17.080000000000002</v>
      </c>
      <c r="H179" s="31"/>
      <c r="I179" s="31"/>
      <c r="J179" s="31"/>
      <c r="K179" s="31"/>
      <c r="L179" s="31"/>
      <c r="M179" s="31"/>
      <c r="N179" s="31"/>
      <c r="O179" s="86"/>
    </row>
    <row r="180" spans="1:15" ht="12.75" customHeight="1">
      <c r="A180" s="169" t="s">
        <v>45</v>
      </c>
      <c r="B180" s="164">
        <v>3549</v>
      </c>
      <c r="C180" s="165" t="s">
        <v>279</v>
      </c>
      <c r="D180" s="255">
        <v>1300</v>
      </c>
      <c r="E180" s="202">
        <v>1300</v>
      </c>
      <c r="F180" s="444">
        <v>604</v>
      </c>
      <c r="G180" s="206">
        <f t="shared" si="5"/>
        <v>46.46153846153846</v>
      </c>
      <c r="H180" s="31"/>
      <c r="I180" s="31"/>
      <c r="J180" s="31"/>
      <c r="K180" s="31"/>
      <c r="L180" s="31"/>
      <c r="M180" s="31"/>
      <c r="N180" s="31"/>
      <c r="O180" s="86"/>
    </row>
    <row r="181" spans="1:17" ht="12.75" customHeight="1">
      <c r="A181" s="149" t="s">
        <v>45</v>
      </c>
      <c r="B181" s="150">
        <v>3569</v>
      </c>
      <c r="C181" s="153" t="s">
        <v>46</v>
      </c>
      <c r="D181" s="256">
        <v>100</v>
      </c>
      <c r="E181" s="191">
        <v>100</v>
      </c>
      <c r="F181" s="364">
        <v>2</v>
      </c>
      <c r="G181" s="38">
        <f t="shared" si="5"/>
        <v>2</v>
      </c>
      <c r="O181" s="86"/>
      <c r="Q181" s="175"/>
    </row>
    <row r="182" spans="1:17" ht="12.75" customHeight="1">
      <c r="A182" s="149" t="s">
        <v>45</v>
      </c>
      <c r="B182" s="150">
        <v>3592</v>
      </c>
      <c r="C182" s="153" t="s">
        <v>588</v>
      </c>
      <c r="D182" s="256">
        <v>500</v>
      </c>
      <c r="E182" s="191">
        <v>500</v>
      </c>
      <c r="F182" s="364">
        <v>0</v>
      </c>
      <c r="G182" s="38">
        <f t="shared" si="5"/>
        <v>0</v>
      </c>
      <c r="O182" s="86"/>
      <c r="Q182" s="175"/>
    </row>
    <row r="183" spans="1:16" ht="12.75" customHeight="1">
      <c r="A183" s="149" t="s">
        <v>45</v>
      </c>
      <c r="B183" s="150">
        <v>3599</v>
      </c>
      <c r="C183" s="153" t="s">
        <v>47</v>
      </c>
      <c r="D183" s="256">
        <v>2060</v>
      </c>
      <c r="E183" s="191">
        <v>2060</v>
      </c>
      <c r="F183" s="364">
        <v>87</v>
      </c>
      <c r="G183" s="38">
        <f t="shared" si="5"/>
        <v>4.223300970873786</v>
      </c>
      <c r="O183" s="86"/>
      <c r="P183" s="175"/>
    </row>
    <row r="184" spans="1:18" ht="12.75" customHeight="1">
      <c r="A184" s="149" t="s">
        <v>45</v>
      </c>
      <c r="B184" s="150">
        <v>3513</v>
      </c>
      <c r="C184" s="153" t="s">
        <v>280</v>
      </c>
      <c r="D184" s="256">
        <v>32728</v>
      </c>
      <c r="E184" s="191">
        <v>32728</v>
      </c>
      <c r="F184" s="364">
        <v>2205</v>
      </c>
      <c r="G184" s="38">
        <f>F184/E184*100</f>
        <v>6.737350281104865</v>
      </c>
      <c r="R184" s="175"/>
    </row>
    <row r="185" spans="1:7" ht="12.75">
      <c r="A185" s="149" t="s">
        <v>45</v>
      </c>
      <c r="B185" s="150">
        <v>3721</v>
      </c>
      <c r="C185" s="153" t="s">
        <v>281</v>
      </c>
      <c r="D185" s="256">
        <v>400</v>
      </c>
      <c r="E185" s="191">
        <v>400</v>
      </c>
      <c r="F185" s="364">
        <v>0</v>
      </c>
      <c r="G185" s="38">
        <f>F185/E185*100</f>
        <v>0</v>
      </c>
    </row>
    <row r="186" spans="1:256" s="135" customFormat="1" ht="12.75">
      <c r="A186" s="234"/>
      <c r="B186" s="251"/>
      <c r="C186" s="250" t="s">
        <v>317</v>
      </c>
      <c r="D186" s="235">
        <f>SUM(D176:D185)</f>
        <v>304113</v>
      </c>
      <c r="E186" s="236">
        <f>SUM(E176:E185)</f>
        <v>324562</v>
      </c>
      <c r="F186" s="270">
        <f>SUM(F176:F185)</f>
        <v>34167</v>
      </c>
      <c r="G186" s="126">
        <f>F186/E186*100</f>
        <v>10.527110382607946</v>
      </c>
      <c r="H186" s="141" t="s">
        <v>68</v>
      </c>
      <c r="I186" s="31"/>
      <c r="J186" s="31"/>
      <c r="K186" s="31"/>
      <c r="L186" s="31"/>
      <c r="M186" s="31"/>
      <c r="N186" s="31"/>
      <c r="O186" s="86" t="s">
        <v>255</v>
      </c>
      <c r="P186" s="8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135" customFormat="1" ht="12.75">
      <c r="A187" s="17"/>
      <c r="B187" s="71"/>
      <c r="C187" s="238"/>
      <c r="D187" s="239"/>
      <c r="E187" s="240"/>
      <c r="F187" s="241"/>
      <c r="G187" s="242"/>
      <c r="H187" s="141"/>
      <c r="I187" s="31"/>
      <c r="J187" s="31"/>
      <c r="K187" s="31"/>
      <c r="L187" s="31"/>
      <c r="M187" s="31"/>
      <c r="N187" s="31"/>
      <c r="O187" s="86"/>
      <c r="P187" s="8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5" ht="12.75">
      <c r="A188" s="502" t="s">
        <v>38</v>
      </c>
      <c r="B188" s="502"/>
      <c r="C188" s="502"/>
      <c r="D188" s="58"/>
      <c r="E188" s="19"/>
    </row>
    <row r="189" spans="1:256" s="31" customFormat="1" ht="12.75">
      <c r="A189" s="21"/>
      <c r="B189" s="21"/>
      <c r="C189" s="21"/>
      <c r="D189" s="58"/>
      <c r="E189" s="19"/>
      <c r="F189" s="16"/>
      <c r="G189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7" ht="25.5">
      <c r="A190" s="7" t="s">
        <v>11</v>
      </c>
      <c r="B190" s="7" t="s">
        <v>12</v>
      </c>
      <c r="C190" s="5" t="s">
        <v>13</v>
      </c>
      <c r="D190" s="54" t="s">
        <v>126</v>
      </c>
      <c r="E190" s="61" t="s">
        <v>127</v>
      </c>
      <c r="F190" s="5" t="s">
        <v>2</v>
      </c>
      <c r="G190" s="53" t="s">
        <v>128</v>
      </c>
    </row>
    <row r="191" spans="1:7" ht="12.75">
      <c r="A191" s="288">
        <v>50</v>
      </c>
      <c r="B191" s="288">
        <v>3533</v>
      </c>
      <c r="C191" s="36" t="s">
        <v>141</v>
      </c>
      <c r="D191" s="287">
        <v>0</v>
      </c>
      <c r="E191" s="457">
        <v>350</v>
      </c>
      <c r="F191" s="313">
        <v>0</v>
      </c>
      <c r="G191" s="38">
        <f>F191/E191*100</f>
        <v>0</v>
      </c>
    </row>
    <row r="192" spans="1:7" ht="12.75">
      <c r="A192" s="288">
        <v>50</v>
      </c>
      <c r="B192" s="288">
        <v>3529</v>
      </c>
      <c r="C192" s="36" t="s">
        <v>140</v>
      </c>
      <c r="D192" s="287">
        <v>0</v>
      </c>
      <c r="E192" s="457">
        <v>400</v>
      </c>
      <c r="F192" s="313">
        <v>0</v>
      </c>
      <c r="G192" s="38">
        <f>F192/E192*100</f>
        <v>0</v>
      </c>
    </row>
    <row r="193" spans="1:14" s="175" customFormat="1" ht="12.75">
      <c r="A193" s="149" t="s">
        <v>45</v>
      </c>
      <c r="B193" s="150">
        <v>3522</v>
      </c>
      <c r="C193" s="153" t="s">
        <v>139</v>
      </c>
      <c r="D193" s="256">
        <v>112435</v>
      </c>
      <c r="E193" s="438">
        <v>102379</v>
      </c>
      <c r="F193" s="364">
        <v>0</v>
      </c>
      <c r="G193" s="38">
        <f>F193/E193*100</f>
        <v>0</v>
      </c>
      <c r="H193" s="136"/>
      <c r="I193" s="136"/>
      <c r="J193" s="136"/>
      <c r="K193" s="136"/>
      <c r="L193" s="136"/>
      <c r="M193" s="136"/>
      <c r="N193" s="136"/>
    </row>
    <row r="194" spans="1:256" s="31" customFormat="1" ht="12.75">
      <c r="A194" s="234"/>
      <c r="B194" s="251"/>
      <c r="C194" s="250" t="s">
        <v>318</v>
      </c>
      <c r="D194" s="235">
        <f>SUM(D193:D193)</f>
        <v>112435</v>
      </c>
      <c r="E194" s="236">
        <f>SUM(E191:E193)</f>
        <v>103129</v>
      </c>
      <c r="F194" s="270">
        <f>SUM(F193:F193)</f>
        <v>0</v>
      </c>
      <c r="G194" s="38">
        <f>F194/E194*100</f>
        <v>0</v>
      </c>
      <c r="O194" s="8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31" customFormat="1" ht="12.75">
      <c r="A195" s="17"/>
      <c r="B195" s="71"/>
      <c r="C195" s="238"/>
      <c r="D195" s="239"/>
      <c r="E195" s="240"/>
      <c r="F195" s="241"/>
      <c r="G195" s="33"/>
      <c r="H195" s="141"/>
      <c r="O195" s="86"/>
      <c r="P195" s="86"/>
      <c r="Q195" s="86"/>
      <c r="R195" s="86"/>
      <c r="S195" s="86" t="s">
        <v>164</v>
      </c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</row>
    <row r="196" spans="1:256" s="135" customFormat="1" ht="12.75">
      <c r="A196" s="243"/>
      <c r="B196" s="253"/>
      <c r="C196" s="252" t="s">
        <v>319</v>
      </c>
      <c r="D196" s="244">
        <f>D194+D186</f>
        <v>416548</v>
      </c>
      <c r="E196" s="245">
        <f>E194+E186</f>
        <v>427691</v>
      </c>
      <c r="F196" s="246">
        <f>F194+F186</f>
        <v>34167</v>
      </c>
      <c r="G196" s="11">
        <f>F196/E196*100</f>
        <v>7.988711476276096</v>
      </c>
      <c r="H196" s="141"/>
      <c r="I196" s="31"/>
      <c r="J196" s="31"/>
      <c r="K196" s="31"/>
      <c r="L196" s="31"/>
      <c r="M196" s="31"/>
      <c r="N196" s="31"/>
      <c r="O196" s="86"/>
      <c r="P196" s="8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5:6" ht="12.75">
      <c r="E197" s="175"/>
      <c r="F197" s="86"/>
    </row>
    <row r="198" spans="1:256" s="31" customFormat="1" ht="15.75">
      <c r="A198" s="76" t="s">
        <v>49</v>
      </c>
      <c r="D198" s="86"/>
      <c r="E198" s="86"/>
      <c r="F198" s="86"/>
      <c r="O198" s="8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2:256" s="31" customFormat="1" ht="12.75">
      <c r="B199"/>
      <c r="C199"/>
      <c r="D199" s="16"/>
      <c r="E199" s="16"/>
      <c r="F199" s="86"/>
      <c r="G199"/>
      <c r="O199" s="8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31" customFormat="1" ht="12.75">
      <c r="A200" s="67" t="s">
        <v>37</v>
      </c>
      <c r="B200"/>
      <c r="C200"/>
      <c r="D200" s="16"/>
      <c r="E200" s="16"/>
      <c r="F200" s="86"/>
      <c r="G200"/>
      <c r="O200" s="8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2:256" s="31" customFormat="1" ht="12.75">
      <c r="B201"/>
      <c r="C201"/>
      <c r="D201" s="16"/>
      <c r="E201" s="16"/>
      <c r="F201" s="86"/>
      <c r="G201"/>
      <c r="O201" s="8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31" customFormat="1" ht="25.5">
      <c r="A202" s="7" t="s">
        <v>11</v>
      </c>
      <c r="B202" s="7" t="s">
        <v>12</v>
      </c>
      <c r="C202" s="5" t="s">
        <v>13</v>
      </c>
      <c r="D202" s="54" t="s">
        <v>126</v>
      </c>
      <c r="E202" s="61" t="s">
        <v>127</v>
      </c>
      <c r="F202" s="5" t="s">
        <v>2</v>
      </c>
      <c r="G202" s="53" t="s">
        <v>128</v>
      </c>
      <c r="O202" s="8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31" customFormat="1" ht="12.75">
      <c r="A203" s="154">
        <v>60</v>
      </c>
      <c r="B203" s="154">
        <v>3719</v>
      </c>
      <c r="C203" s="155" t="s">
        <v>133</v>
      </c>
      <c r="D203" s="195">
        <v>30</v>
      </c>
      <c r="E203" s="196">
        <v>30</v>
      </c>
      <c r="F203" s="313">
        <v>0</v>
      </c>
      <c r="G203" s="423">
        <f aca="true" t="shared" si="6" ref="G203:G208">F203/E203*100</f>
        <v>0</v>
      </c>
      <c r="O203" s="8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31" customFormat="1" ht="12.75">
      <c r="A204" s="154">
        <v>60</v>
      </c>
      <c r="B204" s="154">
        <v>3727</v>
      </c>
      <c r="C204" s="155" t="s">
        <v>586</v>
      </c>
      <c r="D204" s="195">
        <v>0</v>
      </c>
      <c r="E204" s="457">
        <v>2350</v>
      </c>
      <c r="F204" s="313">
        <v>0</v>
      </c>
      <c r="G204" s="423">
        <f t="shared" si="6"/>
        <v>0</v>
      </c>
      <c r="O204" s="8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31" customFormat="1" ht="12.75">
      <c r="A205" s="149" t="s">
        <v>50</v>
      </c>
      <c r="B205" s="150">
        <v>3729</v>
      </c>
      <c r="C205" s="153" t="s">
        <v>143</v>
      </c>
      <c r="D205" s="196">
        <v>100</v>
      </c>
      <c r="E205" s="191">
        <v>100</v>
      </c>
      <c r="F205" s="364">
        <v>0</v>
      </c>
      <c r="G205" s="423">
        <f t="shared" si="6"/>
        <v>0</v>
      </c>
      <c r="O205" s="8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31" customFormat="1" ht="12.75">
      <c r="A206" s="149" t="s">
        <v>50</v>
      </c>
      <c r="B206" s="150">
        <v>3741</v>
      </c>
      <c r="C206" s="153" t="s">
        <v>145</v>
      </c>
      <c r="D206" s="196">
        <v>150</v>
      </c>
      <c r="E206" s="191">
        <v>150</v>
      </c>
      <c r="F206" s="364">
        <v>273</v>
      </c>
      <c r="G206" s="423">
        <f t="shared" si="6"/>
        <v>182</v>
      </c>
      <c r="O206" s="86"/>
      <c r="P206" s="22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31" customFormat="1" ht="12.75">
      <c r="A207" s="149" t="s">
        <v>50</v>
      </c>
      <c r="B207" s="150">
        <v>3742</v>
      </c>
      <c r="C207" s="153" t="s">
        <v>144</v>
      </c>
      <c r="D207" s="196">
        <v>4500</v>
      </c>
      <c r="E207" s="191">
        <v>4500</v>
      </c>
      <c r="F207" s="364">
        <v>0</v>
      </c>
      <c r="G207" s="423">
        <f t="shared" si="6"/>
        <v>0</v>
      </c>
      <c r="H207" s="189" t="e">
        <f>G207/F207*100</f>
        <v>#DIV/0!</v>
      </c>
      <c r="I207" s="189" t="e">
        <f>H207/G207*100</f>
        <v>#DIV/0!</v>
      </c>
      <c r="J207" s="189" t="e">
        <f aca="true" t="shared" si="7" ref="J207:O207">I207/H207*100</f>
        <v>#DIV/0!</v>
      </c>
      <c r="K207" s="189" t="e">
        <f t="shared" si="7"/>
        <v>#DIV/0!</v>
      </c>
      <c r="L207" s="189" t="e">
        <f t="shared" si="7"/>
        <v>#DIV/0!</v>
      </c>
      <c r="M207" s="189" t="e">
        <f t="shared" si="7"/>
        <v>#DIV/0!</v>
      </c>
      <c r="N207" s="189" t="e">
        <f t="shared" si="7"/>
        <v>#DIV/0!</v>
      </c>
      <c r="O207" s="189" t="e">
        <f t="shared" si="7"/>
        <v>#DIV/0!</v>
      </c>
      <c r="P207" s="221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7" ht="25.5">
      <c r="A208" s="169" t="s">
        <v>50</v>
      </c>
      <c r="B208" s="164">
        <v>3749</v>
      </c>
      <c r="C208" s="165" t="s">
        <v>146</v>
      </c>
      <c r="D208" s="204">
        <v>20</v>
      </c>
      <c r="E208" s="202">
        <v>20</v>
      </c>
      <c r="F208" s="444">
        <v>0</v>
      </c>
      <c r="G208" s="423">
        <f t="shared" si="6"/>
        <v>0</v>
      </c>
    </row>
    <row r="209" spans="1:7" ht="12.75">
      <c r="A209" s="169" t="s">
        <v>50</v>
      </c>
      <c r="B209" s="164">
        <v>3773</v>
      </c>
      <c r="C209" s="165" t="s">
        <v>367</v>
      </c>
      <c r="D209" s="204">
        <v>0</v>
      </c>
      <c r="E209" s="202">
        <v>0</v>
      </c>
      <c r="F209" s="444">
        <v>19</v>
      </c>
      <c r="G209" s="189" t="s">
        <v>316</v>
      </c>
    </row>
    <row r="210" spans="1:7" ht="12.75">
      <c r="A210" s="149" t="s">
        <v>50</v>
      </c>
      <c r="B210" s="150">
        <v>3792</v>
      </c>
      <c r="C210" s="153" t="s">
        <v>51</v>
      </c>
      <c r="D210" s="196">
        <v>100</v>
      </c>
      <c r="E210" s="191">
        <v>100</v>
      </c>
      <c r="F210" s="364">
        <v>0</v>
      </c>
      <c r="G210" s="189">
        <f>F210/E210*100</f>
        <v>0</v>
      </c>
    </row>
    <row r="211" spans="1:7" ht="12.75" customHeight="1">
      <c r="A211" s="149" t="s">
        <v>50</v>
      </c>
      <c r="B211" s="150">
        <v>3799</v>
      </c>
      <c r="C211" s="153" t="s">
        <v>52</v>
      </c>
      <c r="D211" s="196">
        <v>300</v>
      </c>
      <c r="E211" s="191">
        <v>300</v>
      </c>
      <c r="F211" s="364">
        <v>0</v>
      </c>
      <c r="G211" s="189">
        <f>F211/E211*100</f>
        <v>0</v>
      </c>
    </row>
    <row r="212" spans="1:14" s="86" customFormat="1" ht="12.75">
      <c r="A212" s="234"/>
      <c r="B212" s="251"/>
      <c r="C212" s="250" t="s">
        <v>317</v>
      </c>
      <c r="D212" s="235">
        <f>SUM(D203:D211)</f>
        <v>5200</v>
      </c>
      <c r="E212" s="236">
        <f>SUM(E203:E211)</f>
        <v>7550</v>
      </c>
      <c r="F212" s="270">
        <f>SUM(F203:F211)</f>
        <v>292</v>
      </c>
      <c r="G212" s="134">
        <f>F212/E212*100</f>
        <v>3.867549668874172</v>
      </c>
      <c r="H212" s="31"/>
      <c r="I212" s="31"/>
      <c r="J212" s="31"/>
      <c r="K212" s="31"/>
      <c r="L212" s="31"/>
      <c r="M212" s="31"/>
      <c r="N212" s="31"/>
    </row>
    <row r="213" spans="1:14" s="86" customFormat="1" ht="12.75">
      <c r="A213" s="17"/>
      <c r="B213" s="71"/>
      <c r="C213" s="238"/>
      <c r="D213" s="239"/>
      <c r="E213" s="240"/>
      <c r="F213" s="241"/>
      <c r="G213" s="242"/>
      <c r="H213" s="31"/>
      <c r="I213" s="31"/>
      <c r="J213" s="31"/>
      <c r="K213" s="31"/>
      <c r="L213" s="31"/>
      <c r="M213" s="31"/>
      <c r="N213" s="31"/>
    </row>
    <row r="214" spans="1:256" s="31" customFormat="1" ht="12.75">
      <c r="A214" s="243"/>
      <c r="B214" s="253"/>
      <c r="C214" s="252" t="s">
        <v>319</v>
      </c>
      <c r="D214" s="244">
        <f>D212</f>
        <v>5200</v>
      </c>
      <c r="E214" s="245">
        <f>E212</f>
        <v>7550</v>
      </c>
      <c r="F214" s="246">
        <f>F212</f>
        <v>292</v>
      </c>
      <c r="G214" s="11">
        <f>F214/E214*100</f>
        <v>3.867549668874172</v>
      </c>
      <c r="H214" s="141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/>
      <c r="HN214" s="86"/>
      <c r="HO214" s="86"/>
      <c r="HP214" s="86"/>
      <c r="HQ214" s="86"/>
      <c r="HR214" s="86"/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/>
      <c r="II214" s="86"/>
      <c r="IJ214" s="86"/>
      <c r="IK214" s="86"/>
      <c r="IL214" s="86"/>
      <c r="IM214" s="86"/>
      <c r="IN214" s="86"/>
      <c r="IO214" s="86"/>
      <c r="IP214" s="86"/>
      <c r="IQ214" s="86"/>
      <c r="IR214" s="86"/>
      <c r="IS214" s="86"/>
      <c r="IT214" s="86"/>
      <c r="IU214" s="86"/>
      <c r="IV214" s="86"/>
    </row>
    <row r="215" spans="1:256" s="31" customFormat="1" ht="12.75">
      <c r="A215" s="17"/>
      <c r="B215" s="71"/>
      <c r="C215" s="238"/>
      <c r="D215" s="239"/>
      <c r="E215" s="240"/>
      <c r="F215" s="241"/>
      <c r="G215" s="33"/>
      <c r="H215" s="141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  <c r="IS215" s="86"/>
      <c r="IT215" s="86"/>
      <c r="IU215" s="86"/>
      <c r="IV215" s="86"/>
    </row>
    <row r="216" spans="1:256" s="31" customFormat="1" ht="15.75">
      <c r="A216" s="76" t="s">
        <v>248</v>
      </c>
      <c r="D216" s="86"/>
      <c r="E216" s="86"/>
      <c r="F216" s="86"/>
      <c r="O216" s="86"/>
      <c r="P216" s="16"/>
      <c r="Q216" s="16"/>
      <c r="R216" s="16"/>
      <c r="S216" s="16"/>
      <c r="T216" s="16"/>
      <c r="U216" s="16" t="s">
        <v>587</v>
      </c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2:256" s="31" customFormat="1" ht="12.75">
      <c r="B217"/>
      <c r="C217"/>
      <c r="D217" s="16"/>
      <c r="E217" s="16"/>
      <c r="F217" s="16"/>
      <c r="G217"/>
      <c r="O217" s="8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15" ht="13.5" customHeight="1">
      <c r="A218" s="67" t="s">
        <v>37</v>
      </c>
      <c r="O218" s="86"/>
    </row>
    <row r="219" ht="12" customHeight="1">
      <c r="O219" s="86"/>
    </row>
    <row r="220" spans="1:15" ht="25.5" customHeight="1">
      <c r="A220" s="7" t="s">
        <v>11</v>
      </c>
      <c r="B220" s="7" t="s">
        <v>12</v>
      </c>
      <c r="C220" s="5" t="s">
        <v>13</v>
      </c>
      <c r="D220" s="54" t="s">
        <v>126</v>
      </c>
      <c r="E220" s="61" t="s">
        <v>127</v>
      </c>
      <c r="F220" s="5" t="s">
        <v>2</v>
      </c>
      <c r="G220" s="53" t="s">
        <v>128</v>
      </c>
      <c r="O220" s="86"/>
    </row>
    <row r="221" spans="1:15" ht="13.5" customHeight="1">
      <c r="A221" s="149" t="s">
        <v>53</v>
      </c>
      <c r="B221" s="150">
        <v>3635</v>
      </c>
      <c r="C221" s="153" t="s">
        <v>54</v>
      </c>
      <c r="D221" s="196">
        <v>300</v>
      </c>
      <c r="E221" s="191">
        <v>300</v>
      </c>
      <c r="F221" s="364">
        <v>0</v>
      </c>
      <c r="G221" s="38">
        <f>F221/E221*100</f>
        <v>0</v>
      </c>
      <c r="O221" s="86"/>
    </row>
    <row r="222" spans="1:7" ht="12.75">
      <c r="A222" s="234"/>
      <c r="B222" s="251"/>
      <c r="C222" s="250" t="s">
        <v>317</v>
      </c>
      <c r="D222" s="235">
        <f>D221</f>
        <v>300</v>
      </c>
      <c r="E222" s="236">
        <f>E221</f>
        <v>300</v>
      </c>
      <c r="F222" s="270">
        <f>F221</f>
        <v>0</v>
      </c>
      <c r="G222" s="38">
        <f>F222/E222*100</f>
        <v>0</v>
      </c>
    </row>
    <row r="223" spans="1:7" ht="12.75">
      <c r="A223" s="17"/>
      <c r="B223" s="71"/>
      <c r="C223" s="238"/>
      <c r="D223" s="239"/>
      <c r="E223" s="240"/>
      <c r="F223" s="241"/>
      <c r="G223" s="33"/>
    </row>
    <row r="224" spans="1:6" ht="12.75">
      <c r="A224" s="80" t="s">
        <v>38</v>
      </c>
      <c r="D224" s="86"/>
      <c r="E224" s="86"/>
      <c r="F224" s="86"/>
    </row>
    <row r="225" spans="2:256" s="31" customFormat="1" ht="12.75">
      <c r="B225"/>
      <c r="C225"/>
      <c r="D225" s="86"/>
      <c r="E225" s="86"/>
      <c r="F225" s="86"/>
      <c r="G225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7" ht="25.5">
      <c r="A226" s="7" t="s">
        <v>11</v>
      </c>
      <c r="B226" s="7" t="s">
        <v>12</v>
      </c>
      <c r="C226" s="5" t="s">
        <v>13</v>
      </c>
      <c r="D226" s="54" t="s">
        <v>126</v>
      </c>
      <c r="E226" s="61" t="s">
        <v>127</v>
      </c>
      <c r="F226" s="5" t="s">
        <v>2</v>
      </c>
      <c r="G226" s="53" t="s">
        <v>128</v>
      </c>
    </row>
    <row r="227" spans="1:7" ht="12.75">
      <c r="A227" s="149" t="s">
        <v>53</v>
      </c>
      <c r="B227" s="150">
        <v>3635</v>
      </c>
      <c r="C227" s="153" t="s">
        <v>54</v>
      </c>
      <c r="D227" s="196">
        <v>1428</v>
      </c>
      <c r="E227" s="191">
        <v>1428</v>
      </c>
      <c r="F227" s="364">
        <v>0</v>
      </c>
      <c r="G227" s="38">
        <f>F227/E227*100</f>
        <v>0</v>
      </c>
    </row>
    <row r="228" spans="1:7" ht="12.75">
      <c r="A228" s="234"/>
      <c r="B228" s="251"/>
      <c r="C228" s="250" t="s">
        <v>318</v>
      </c>
      <c r="D228" s="235">
        <f>D227</f>
        <v>1428</v>
      </c>
      <c r="E228" s="236">
        <f>E227</f>
        <v>1428</v>
      </c>
      <c r="F228" s="270">
        <f>F227</f>
        <v>0</v>
      </c>
      <c r="G228" s="38">
        <f>F228/E228*100</f>
        <v>0</v>
      </c>
    </row>
    <row r="229" spans="1:7" ht="12.75">
      <c r="A229" s="17"/>
      <c r="B229" s="71"/>
      <c r="C229" s="238"/>
      <c r="D229" s="239"/>
      <c r="E229" s="240"/>
      <c r="F229" s="241"/>
      <c r="G229" s="242"/>
    </row>
    <row r="230" spans="1:256" s="135" customFormat="1" ht="12.75">
      <c r="A230" s="243"/>
      <c r="B230" s="253"/>
      <c r="C230" s="252" t="s">
        <v>319</v>
      </c>
      <c r="D230" s="244">
        <f>D222+D228</f>
        <v>1728</v>
      </c>
      <c r="E230" s="245">
        <f>E222+E228</f>
        <v>1728</v>
      </c>
      <c r="F230" s="246">
        <f>F222+F228</f>
        <v>0</v>
      </c>
      <c r="G230" s="29">
        <f>F230/E230*100</f>
        <v>0</v>
      </c>
      <c r="H230" s="141"/>
      <c r="I230" s="31"/>
      <c r="J230" s="31"/>
      <c r="K230" s="31"/>
      <c r="L230" s="31"/>
      <c r="M230" s="31"/>
      <c r="N230" s="31"/>
      <c r="O230" s="86"/>
      <c r="P230" s="86"/>
      <c r="Q230" s="175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ht="12.75">
      <c r="D231" s="86"/>
    </row>
    <row r="232" spans="1:256" s="31" customFormat="1" ht="15.75">
      <c r="A232" s="76" t="s">
        <v>247</v>
      </c>
      <c r="D232" s="86"/>
      <c r="E232" s="86"/>
      <c r="F232" s="86"/>
      <c r="O232" s="8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2:256" s="31" customFormat="1" ht="12.75">
      <c r="B233"/>
      <c r="C233"/>
      <c r="D233" s="16"/>
      <c r="E233" s="16"/>
      <c r="F233" s="16"/>
      <c r="G233"/>
      <c r="O233" s="8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31" customFormat="1" ht="12.75">
      <c r="A234" s="67" t="s">
        <v>37</v>
      </c>
      <c r="B234"/>
      <c r="C234"/>
      <c r="D234" s="16"/>
      <c r="E234" s="16"/>
      <c r="F234" s="16"/>
      <c r="G234"/>
      <c r="O234" s="8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2:256" s="31" customFormat="1" ht="12.75">
      <c r="B235"/>
      <c r="C235"/>
      <c r="D235" s="16"/>
      <c r="E235" s="16"/>
      <c r="F235" s="16"/>
      <c r="G235"/>
      <c r="O235" s="8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31" customFormat="1" ht="25.5">
      <c r="A236" s="7" t="s">
        <v>11</v>
      </c>
      <c r="B236" s="7" t="s">
        <v>12</v>
      </c>
      <c r="C236" s="5" t="s">
        <v>13</v>
      </c>
      <c r="D236" s="54" t="s">
        <v>126</v>
      </c>
      <c r="E236" s="61" t="s">
        <v>127</v>
      </c>
      <c r="F236" s="5" t="s">
        <v>2</v>
      </c>
      <c r="G236" s="53" t="s">
        <v>128</v>
      </c>
      <c r="O236" s="86"/>
      <c r="P236" s="16"/>
      <c r="Q236" s="16"/>
      <c r="R236" s="175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31" customFormat="1" ht="12.75">
      <c r="A237" s="149" t="s">
        <v>55</v>
      </c>
      <c r="B237" s="150">
        <v>2212</v>
      </c>
      <c r="C237" s="153" t="s">
        <v>323</v>
      </c>
      <c r="D237" s="196">
        <v>548240</v>
      </c>
      <c r="E237" s="191">
        <v>548240</v>
      </c>
      <c r="F237" s="364">
        <v>108501</v>
      </c>
      <c r="G237" s="38">
        <f>F237/E237*100</f>
        <v>19.790785057638992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31" customFormat="1" ht="12.75">
      <c r="A238" s="149" t="s">
        <v>55</v>
      </c>
      <c r="B238" s="150">
        <v>2221</v>
      </c>
      <c r="C238" s="153" t="s">
        <v>351</v>
      </c>
      <c r="D238" s="196">
        <v>259760</v>
      </c>
      <c r="E238" s="438">
        <v>259787</v>
      </c>
      <c r="F238" s="364">
        <v>27830</v>
      </c>
      <c r="G238" s="38">
        <f>F238/E238*100</f>
        <v>10.712622263623661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31" customFormat="1" ht="12.75">
      <c r="A239" s="149" t="s">
        <v>55</v>
      </c>
      <c r="B239" s="150">
        <v>2242</v>
      </c>
      <c r="C239" s="153" t="s">
        <v>147</v>
      </c>
      <c r="D239" s="196">
        <v>247303</v>
      </c>
      <c r="E239" s="191">
        <v>247303</v>
      </c>
      <c r="F239" s="364">
        <v>20500</v>
      </c>
      <c r="G239" s="38">
        <f>F239/E239*100</f>
        <v>8.289426331261652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7" ht="12.75">
      <c r="A240" s="234"/>
      <c r="B240" s="251"/>
      <c r="C240" s="250" t="s">
        <v>317</v>
      </c>
      <c r="D240" s="235">
        <f>SUM(D237:D239)</f>
        <v>1055303</v>
      </c>
      <c r="E240" s="236">
        <f>SUM(E237:E239)</f>
        <v>1055330</v>
      </c>
      <c r="F240" s="270">
        <f>SUM(F237:F239)</f>
        <v>156831</v>
      </c>
      <c r="G240" s="126">
        <f>F240/E240*100</f>
        <v>14.860849213042366</v>
      </c>
    </row>
    <row r="241" spans="1:7" ht="12.75">
      <c r="A241" s="17"/>
      <c r="B241" s="71"/>
      <c r="C241" s="238"/>
      <c r="D241" s="239"/>
      <c r="E241" s="240"/>
      <c r="F241" s="241"/>
      <c r="G241" s="33"/>
    </row>
    <row r="242" spans="1:7" ht="12.75">
      <c r="A242" s="67" t="s">
        <v>277</v>
      </c>
      <c r="D242" s="73"/>
      <c r="E242" s="74"/>
      <c r="F242" s="56"/>
      <c r="G242" s="75"/>
    </row>
    <row r="243" spans="1:7" ht="12.75">
      <c r="A243" s="17"/>
      <c r="B243" s="71"/>
      <c r="C243" s="72"/>
      <c r="D243" s="73"/>
      <c r="E243" s="74"/>
      <c r="F243" s="56"/>
      <c r="G243" s="75"/>
    </row>
    <row r="244" spans="1:7" ht="25.5">
      <c r="A244" s="7" t="s">
        <v>11</v>
      </c>
      <c r="B244" s="7" t="s">
        <v>12</v>
      </c>
      <c r="C244" s="5" t="s">
        <v>13</v>
      </c>
      <c r="D244" s="54" t="s">
        <v>126</v>
      </c>
      <c r="E244" s="61" t="s">
        <v>127</v>
      </c>
      <c r="F244" s="5" t="s">
        <v>2</v>
      </c>
      <c r="G244" s="53" t="s">
        <v>128</v>
      </c>
    </row>
    <row r="245" spans="1:7" ht="12.75">
      <c r="A245" s="149" t="s">
        <v>55</v>
      </c>
      <c r="B245" s="150">
        <v>2212</v>
      </c>
      <c r="C245" s="153" t="s">
        <v>323</v>
      </c>
      <c r="D245" s="196">
        <v>1000</v>
      </c>
      <c r="E245" s="191">
        <v>1000</v>
      </c>
      <c r="F245" s="364">
        <v>0</v>
      </c>
      <c r="G245" s="189">
        <f>F245/E245*100</f>
        <v>0</v>
      </c>
    </row>
    <row r="246" spans="1:7" ht="12.75" customHeight="1" hidden="1">
      <c r="A246" s="520" t="s">
        <v>291</v>
      </c>
      <c r="B246" s="520"/>
      <c r="C246" s="520"/>
      <c r="D246" s="73"/>
      <c r="E246" s="74"/>
      <c r="F246" s="459"/>
      <c r="G246" s="75"/>
    </row>
    <row r="247" spans="1:7" ht="12.75">
      <c r="A247" s="234"/>
      <c r="B247" s="251"/>
      <c r="C247" s="250" t="s">
        <v>318</v>
      </c>
      <c r="D247" s="235">
        <f>SUM(D245:D245)</f>
        <v>1000</v>
      </c>
      <c r="E247" s="236">
        <f>SUM(E245:E245)</f>
        <v>1000</v>
      </c>
      <c r="F247" s="270">
        <f>SUM(F245:F245)</f>
        <v>0</v>
      </c>
      <c r="G247" s="134">
        <f>F247/E247*100</f>
        <v>0</v>
      </c>
    </row>
    <row r="248" spans="1:7" ht="12.75">
      <c r="A248" s="17"/>
      <c r="B248" s="233"/>
      <c r="C248" s="233"/>
      <c r="D248" s="73"/>
      <c r="E248" s="74"/>
      <c r="F248" s="56"/>
      <c r="G248" s="75"/>
    </row>
    <row r="249" spans="1:256" s="135" customFormat="1" ht="12.75">
      <c r="A249" s="243"/>
      <c r="B249" s="253"/>
      <c r="C249" s="252" t="s">
        <v>319</v>
      </c>
      <c r="D249" s="244">
        <f>D240+D247</f>
        <v>1056303</v>
      </c>
      <c r="E249" s="245">
        <f>E240+E247</f>
        <v>1056330</v>
      </c>
      <c r="F249" s="246">
        <f>F240+F247</f>
        <v>156831</v>
      </c>
      <c r="G249" s="11">
        <f>F249/E249*100</f>
        <v>14.846780835534352</v>
      </c>
      <c r="H249" s="141"/>
      <c r="I249" s="31"/>
      <c r="J249" s="31"/>
      <c r="K249" s="31"/>
      <c r="L249" s="31"/>
      <c r="M249" s="31"/>
      <c r="N249" s="31"/>
      <c r="O249" s="86"/>
      <c r="P249" s="8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31" customFormat="1" ht="12.75">
      <c r="A250" s="17"/>
      <c r="B250" s="71"/>
      <c r="C250" s="238"/>
      <c r="D250" s="239"/>
      <c r="E250" s="240"/>
      <c r="F250" s="241"/>
      <c r="G250" s="33"/>
      <c r="H250" s="141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  <c r="FS250" s="86"/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6"/>
      <c r="GF250" s="86"/>
      <c r="GG250" s="86"/>
      <c r="GH250" s="86"/>
      <c r="GI250" s="86"/>
      <c r="GJ250" s="86"/>
      <c r="GK250" s="86"/>
      <c r="GL250" s="86"/>
      <c r="GM250" s="86"/>
      <c r="GN250" s="86"/>
      <c r="GO250" s="86"/>
      <c r="GP250" s="86"/>
      <c r="GQ250" s="86"/>
      <c r="GR250" s="86"/>
      <c r="GS250" s="86"/>
      <c r="GT250" s="86"/>
      <c r="GU250" s="86"/>
      <c r="GV250" s="86"/>
      <c r="GW250" s="86"/>
      <c r="GX250" s="86"/>
      <c r="GY250" s="86"/>
      <c r="GZ250" s="86"/>
      <c r="HA250" s="86"/>
      <c r="HB250" s="86"/>
      <c r="HC250" s="86"/>
      <c r="HD250" s="86"/>
      <c r="HE250" s="86"/>
      <c r="HF250" s="86"/>
      <c r="HG250" s="86"/>
      <c r="HH250" s="86"/>
      <c r="HI250" s="86"/>
      <c r="HJ250" s="86"/>
      <c r="HK250" s="86"/>
      <c r="HL250" s="86"/>
      <c r="HM250" s="86"/>
      <c r="HN250" s="86"/>
      <c r="HO250" s="86"/>
      <c r="HP250" s="86"/>
      <c r="HQ250" s="86"/>
      <c r="HR250" s="86"/>
      <c r="HS250" s="86"/>
      <c r="HT250" s="86"/>
      <c r="HU250" s="86"/>
      <c r="HV250" s="86"/>
      <c r="HW250" s="86"/>
      <c r="HX250" s="86"/>
      <c r="HY250" s="86"/>
      <c r="HZ250" s="86"/>
      <c r="IA250" s="86"/>
      <c r="IB250" s="86"/>
      <c r="IC250" s="86"/>
      <c r="ID250" s="86"/>
      <c r="IE250" s="86"/>
      <c r="IF250" s="86"/>
      <c r="IG250" s="86"/>
      <c r="IH250" s="86"/>
      <c r="II250" s="86"/>
      <c r="IJ250" s="86"/>
      <c r="IK250" s="86"/>
      <c r="IL250" s="86"/>
      <c r="IM250" s="86"/>
      <c r="IN250" s="86"/>
      <c r="IO250" s="86"/>
      <c r="IP250" s="86"/>
      <c r="IQ250" s="86"/>
      <c r="IR250" s="86"/>
      <c r="IS250" s="86"/>
      <c r="IT250" s="86"/>
      <c r="IU250" s="86"/>
      <c r="IV250" s="86"/>
    </row>
    <row r="251" spans="1:256" s="31" customFormat="1" ht="15.75">
      <c r="A251" s="76" t="s">
        <v>56</v>
      </c>
      <c r="D251" s="86"/>
      <c r="E251" s="86"/>
      <c r="F251" s="86"/>
      <c r="O251" s="8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2:256" s="31" customFormat="1" ht="12.75">
      <c r="B252"/>
      <c r="C252"/>
      <c r="D252" s="16"/>
      <c r="E252" s="16"/>
      <c r="F252" s="16"/>
      <c r="G252"/>
      <c r="O252" s="8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31" customFormat="1" ht="12.75">
      <c r="A253" s="67" t="s">
        <v>37</v>
      </c>
      <c r="B253"/>
      <c r="C253"/>
      <c r="D253" s="16"/>
      <c r="E253" s="16"/>
      <c r="F253" s="16"/>
      <c r="G253"/>
      <c r="O253" s="8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2:256" s="31" customFormat="1" ht="12.75">
      <c r="B254"/>
      <c r="C254"/>
      <c r="D254" s="16"/>
      <c r="E254" s="16"/>
      <c r="F254" s="16"/>
      <c r="G254"/>
      <c r="O254" s="8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31" customFormat="1" ht="25.5">
      <c r="A255" s="7" t="s">
        <v>11</v>
      </c>
      <c r="B255" s="7" t="s">
        <v>12</v>
      </c>
      <c r="C255" s="5" t="s">
        <v>13</v>
      </c>
      <c r="D255" s="54" t="s">
        <v>126</v>
      </c>
      <c r="E255" s="61" t="s">
        <v>127</v>
      </c>
      <c r="F255" s="5" t="s">
        <v>2</v>
      </c>
      <c r="G255" s="53" t="s">
        <v>128</v>
      </c>
      <c r="O255" s="8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31" customFormat="1" ht="12.75">
      <c r="A256" s="169" t="s">
        <v>557</v>
      </c>
      <c r="B256" s="164">
        <v>4311</v>
      </c>
      <c r="C256" s="170" t="s">
        <v>142</v>
      </c>
      <c r="D256" s="350">
        <v>52154</v>
      </c>
      <c r="E256" s="351">
        <v>52154</v>
      </c>
      <c r="F256" s="441">
        <v>8694</v>
      </c>
      <c r="G256" s="206">
        <f aca="true" t="shared" si="8" ref="G256:G264">F256/E256*100</f>
        <v>16.669862330789584</v>
      </c>
      <c r="O256" s="8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31" customFormat="1" ht="30" customHeight="1">
      <c r="A257" s="169" t="s">
        <v>557</v>
      </c>
      <c r="B257" s="164">
        <v>4313</v>
      </c>
      <c r="C257" s="153" t="s">
        <v>57</v>
      </c>
      <c r="D257" s="204">
        <v>86060</v>
      </c>
      <c r="E257" s="202">
        <v>86060</v>
      </c>
      <c r="F257" s="444">
        <v>14350</v>
      </c>
      <c r="G257" s="205">
        <f t="shared" si="8"/>
        <v>16.674413200092957</v>
      </c>
      <c r="O257" s="8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31" customFormat="1" ht="12.75">
      <c r="A258" s="149" t="s">
        <v>557</v>
      </c>
      <c r="B258" s="150">
        <v>4314</v>
      </c>
      <c r="C258" s="153" t="s">
        <v>170</v>
      </c>
      <c r="D258" s="196">
        <v>15555</v>
      </c>
      <c r="E258" s="191">
        <v>15555</v>
      </c>
      <c r="F258" s="438">
        <v>0</v>
      </c>
      <c r="G258" s="205">
        <f t="shared" si="8"/>
        <v>0</v>
      </c>
      <c r="O258" s="8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31" customFormat="1" ht="12.75">
      <c r="A259" s="149" t="s">
        <v>557</v>
      </c>
      <c r="B259" s="150">
        <v>4316</v>
      </c>
      <c r="C259" s="153" t="s">
        <v>134</v>
      </c>
      <c r="D259" s="196">
        <v>155191</v>
      </c>
      <c r="E259" s="191">
        <v>155191</v>
      </c>
      <c r="F259" s="438">
        <v>24610</v>
      </c>
      <c r="G259" s="197">
        <f t="shared" si="8"/>
        <v>15.857878356347985</v>
      </c>
      <c r="O259" s="8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31" customFormat="1" ht="12.75">
      <c r="A260" s="149" t="s">
        <v>557</v>
      </c>
      <c r="B260" s="150">
        <v>4323</v>
      </c>
      <c r="C260" s="153" t="s">
        <v>171</v>
      </c>
      <c r="D260" s="196">
        <v>2040</v>
      </c>
      <c r="E260" s="191">
        <v>2040</v>
      </c>
      <c r="F260" s="438">
        <v>0</v>
      </c>
      <c r="G260" s="197">
        <f>F260/E260*100</f>
        <v>0</v>
      </c>
      <c r="O260" s="8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31" customFormat="1" ht="12.75">
      <c r="A261" s="149" t="s">
        <v>557</v>
      </c>
      <c r="B261" s="150">
        <v>4332</v>
      </c>
      <c r="C261" s="153" t="s">
        <v>283</v>
      </c>
      <c r="D261" s="196">
        <v>1360</v>
      </c>
      <c r="E261" s="191">
        <v>1360</v>
      </c>
      <c r="F261" s="438">
        <v>71</v>
      </c>
      <c r="G261" s="197">
        <f t="shared" si="8"/>
        <v>5.220588235294118</v>
      </c>
      <c r="O261" s="86" t="s">
        <v>260</v>
      </c>
      <c r="P261" s="175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7" ht="25.5">
      <c r="A262" s="169" t="s">
        <v>557</v>
      </c>
      <c r="B262" s="164">
        <v>4339</v>
      </c>
      <c r="C262" s="153" t="s">
        <v>58</v>
      </c>
      <c r="D262" s="204">
        <v>4614</v>
      </c>
      <c r="E262" s="202">
        <v>4614</v>
      </c>
      <c r="F262" s="444">
        <v>768</v>
      </c>
      <c r="G262" s="205">
        <f t="shared" si="8"/>
        <v>16.644993498049416</v>
      </c>
    </row>
    <row r="263" spans="1:7" ht="25.5">
      <c r="A263" s="169" t="s">
        <v>557</v>
      </c>
      <c r="B263" s="164">
        <v>4399</v>
      </c>
      <c r="C263" s="153" t="s">
        <v>59</v>
      </c>
      <c r="D263" s="204">
        <v>2400</v>
      </c>
      <c r="E263" s="202">
        <v>2400</v>
      </c>
      <c r="F263" s="444">
        <v>1</v>
      </c>
      <c r="G263" s="205">
        <f t="shared" si="8"/>
        <v>0.04166666666666667</v>
      </c>
    </row>
    <row r="264" spans="1:7" ht="12.75">
      <c r="A264" s="234"/>
      <c r="B264" s="251"/>
      <c r="C264" s="250" t="s">
        <v>317</v>
      </c>
      <c r="D264" s="235">
        <f>SUM(D256:D263)</f>
        <v>319374</v>
      </c>
      <c r="E264" s="236">
        <f>SUM(E256:E263)</f>
        <v>319374</v>
      </c>
      <c r="F264" s="237">
        <f>SUM(F256:F263)</f>
        <v>48494</v>
      </c>
      <c r="G264" s="222">
        <f t="shared" si="8"/>
        <v>15.184078854258642</v>
      </c>
    </row>
    <row r="265" spans="1:7" ht="12.75" customHeight="1" hidden="1">
      <c r="A265" s="500" t="s">
        <v>293</v>
      </c>
      <c r="B265" s="500"/>
      <c r="C265" s="500"/>
      <c r="F265" s="86"/>
      <c r="G265" s="16"/>
    </row>
    <row r="266" spans="1:7" ht="12.75" customHeight="1" hidden="1">
      <c r="A266" s="521" t="s">
        <v>292</v>
      </c>
      <c r="B266" s="521"/>
      <c r="C266" s="521"/>
      <c r="F266" s="86"/>
      <c r="G266" s="16"/>
    </row>
    <row r="267" spans="1:7" ht="12.75" customHeight="1" hidden="1">
      <c r="A267" s="521" t="s">
        <v>294</v>
      </c>
      <c r="B267" s="521"/>
      <c r="C267" s="521"/>
      <c r="F267" s="86"/>
      <c r="G267" s="16"/>
    </row>
    <row r="268" spans="1:7" ht="12.75" customHeight="1">
      <c r="A268" s="70"/>
      <c r="B268" s="70"/>
      <c r="C268" s="70"/>
      <c r="F268" s="86"/>
      <c r="G268" s="16"/>
    </row>
    <row r="269" spans="1:7" ht="12.75" customHeight="1">
      <c r="A269" s="67" t="s">
        <v>277</v>
      </c>
      <c r="B269" s="70"/>
      <c r="C269" s="70"/>
      <c r="F269" s="86"/>
      <c r="G269" s="16"/>
    </row>
    <row r="270" spans="1:7" ht="12.75" customHeight="1">
      <c r="A270" s="70"/>
      <c r="B270" s="70"/>
      <c r="C270" s="70"/>
      <c r="F270" s="86"/>
      <c r="G270" s="16"/>
    </row>
    <row r="271" spans="1:7" ht="25.5" customHeight="1">
      <c r="A271" s="7" t="s">
        <v>11</v>
      </c>
      <c r="B271" s="7" t="s">
        <v>12</v>
      </c>
      <c r="C271" s="5" t="s">
        <v>13</v>
      </c>
      <c r="D271" s="54" t="s">
        <v>126</v>
      </c>
      <c r="E271" s="61" t="s">
        <v>127</v>
      </c>
      <c r="F271" s="5" t="s">
        <v>2</v>
      </c>
      <c r="G271" s="53" t="s">
        <v>128</v>
      </c>
    </row>
    <row r="272" spans="1:7" ht="12.75" customHeight="1">
      <c r="A272" s="149" t="s">
        <v>557</v>
      </c>
      <c r="B272" s="150">
        <v>4311</v>
      </c>
      <c r="C272" s="170" t="s">
        <v>142</v>
      </c>
      <c r="D272" s="196">
        <v>376</v>
      </c>
      <c r="E272" s="191">
        <v>376</v>
      </c>
      <c r="F272" s="364">
        <v>0</v>
      </c>
      <c r="G272" s="205">
        <f>F272/E272*100</f>
        <v>0</v>
      </c>
    </row>
    <row r="273" spans="1:7" ht="25.5" customHeight="1">
      <c r="A273" s="169" t="s">
        <v>557</v>
      </c>
      <c r="B273" s="164">
        <v>4313</v>
      </c>
      <c r="C273" s="153" t="s">
        <v>57</v>
      </c>
      <c r="D273" s="204">
        <v>346</v>
      </c>
      <c r="E273" s="204">
        <v>346</v>
      </c>
      <c r="F273" s="458">
        <v>0</v>
      </c>
      <c r="G273" s="205">
        <f>F273/E273*100</f>
        <v>0</v>
      </c>
    </row>
    <row r="274" spans="1:7" ht="12.75" customHeight="1">
      <c r="A274" s="149" t="s">
        <v>557</v>
      </c>
      <c r="B274" s="150">
        <v>4316</v>
      </c>
      <c r="C274" s="153" t="s">
        <v>134</v>
      </c>
      <c r="D274" s="196">
        <v>4242</v>
      </c>
      <c r="E274" s="191">
        <v>4242</v>
      </c>
      <c r="F274" s="364">
        <v>0</v>
      </c>
      <c r="G274" s="205">
        <f>F274/E274*100</f>
        <v>0</v>
      </c>
    </row>
    <row r="275" spans="1:7" ht="12.75" customHeight="1">
      <c r="A275" s="149" t="s">
        <v>557</v>
      </c>
      <c r="B275" s="150">
        <v>4339</v>
      </c>
      <c r="C275" s="153" t="s">
        <v>377</v>
      </c>
      <c r="D275" s="196">
        <v>250</v>
      </c>
      <c r="E275" s="191">
        <v>250</v>
      </c>
      <c r="F275" s="364">
        <v>0</v>
      </c>
      <c r="G275" s="205">
        <f>F275/E275*100</f>
        <v>0</v>
      </c>
    </row>
    <row r="276" spans="1:256" s="135" customFormat="1" ht="14.25" customHeight="1">
      <c r="A276" s="234"/>
      <c r="B276" s="251"/>
      <c r="C276" s="250" t="s">
        <v>318</v>
      </c>
      <c r="D276" s="235">
        <f>SUM(D272:D275)</f>
        <v>5214</v>
      </c>
      <c r="E276" s="236">
        <f>SUM(E272:E275)</f>
        <v>5214</v>
      </c>
      <c r="F276" s="270">
        <f>SUM(F272:F275)</f>
        <v>0</v>
      </c>
      <c r="G276" s="205">
        <f>F276/E276*100</f>
        <v>0</v>
      </c>
      <c r="H276" s="141"/>
      <c r="I276" s="31"/>
      <c r="J276" s="31"/>
      <c r="K276" s="31"/>
      <c r="L276" s="31"/>
      <c r="M276" s="31"/>
      <c r="N276" s="31"/>
      <c r="O276" s="86"/>
      <c r="P276" s="8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135" customFormat="1" ht="14.25" customHeight="1">
      <c r="A277" s="17"/>
      <c r="B277" s="71"/>
      <c r="C277" s="238"/>
      <c r="D277" s="239"/>
      <c r="E277" s="240"/>
      <c r="F277" s="304"/>
      <c r="G277" s="33"/>
      <c r="H277" s="141"/>
      <c r="I277" s="31"/>
      <c r="J277" s="31"/>
      <c r="K277" s="31"/>
      <c r="L277" s="31"/>
      <c r="M277" s="31"/>
      <c r="N277" s="31"/>
      <c r="O277" s="86"/>
      <c r="P277" s="8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135" customFormat="1" ht="14.25" customHeight="1">
      <c r="A278" s="243"/>
      <c r="B278" s="253"/>
      <c r="C278" s="252" t="s">
        <v>319</v>
      </c>
      <c r="D278" s="244">
        <f>D264+D276</f>
        <v>324588</v>
      </c>
      <c r="E278" s="245">
        <f>E264+E276</f>
        <v>324588</v>
      </c>
      <c r="F278" s="246">
        <f>F264+F276</f>
        <v>48494</v>
      </c>
      <c r="G278" s="11">
        <f>F278/E278*100</f>
        <v>14.940170308206094</v>
      </c>
      <c r="H278" s="141"/>
      <c r="I278" s="31"/>
      <c r="J278" s="31"/>
      <c r="K278" s="31"/>
      <c r="L278" s="31"/>
      <c r="M278" s="31"/>
      <c r="N278" s="31"/>
      <c r="O278" s="86"/>
      <c r="P278" s="8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31" customFormat="1" ht="12.75">
      <c r="A279" s="17"/>
      <c r="B279" s="71"/>
      <c r="C279" s="238"/>
      <c r="D279" s="239"/>
      <c r="E279" s="240"/>
      <c r="F279" s="304"/>
      <c r="G279" s="33"/>
      <c r="H279" s="141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  <c r="FS279" s="86"/>
      <c r="FT279" s="86"/>
      <c r="FU279" s="86"/>
      <c r="FV279" s="86"/>
      <c r="FW279" s="86"/>
      <c r="FX279" s="86"/>
      <c r="FY279" s="86"/>
      <c r="FZ279" s="86"/>
      <c r="GA279" s="86"/>
      <c r="GB279" s="86"/>
      <c r="GC279" s="86"/>
      <c r="GD279" s="86"/>
      <c r="GE279" s="86"/>
      <c r="GF279" s="86"/>
      <c r="GG279" s="86"/>
      <c r="GH279" s="86"/>
      <c r="GI279" s="86"/>
      <c r="GJ279" s="86"/>
      <c r="GK279" s="86"/>
      <c r="GL279" s="86"/>
      <c r="GM279" s="86"/>
      <c r="GN279" s="86"/>
      <c r="GO279" s="86"/>
      <c r="GP279" s="86"/>
      <c r="GQ279" s="86"/>
      <c r="GR279" s="86"/>
      <c r="GS279" s="86"/>
      <c r="GT279" s="86"/>
      <c r="GU279" s="86"/>
      <c r="GV279" s="86"/>
      <c r="GW279" s="86"/>
      <c r="GX279" s="86"/>
      <c r="GY279" s="86"/>
      <c r="GZ279" s="86"/>
      <c r="HA279" s="86"/>
      <c r="HB279" s="86"/>
      <c r="HC279" s="86"/>
      <c r="HD279" s="86"/>
      <c r="HE279" s="86"/>
      <c r="HF279" s="86"/>
      <c r="HG279" s="86"/>
      <c r="HH279" s="86"/>
      <c r="HI279" s="86"/>
      <c r="HJ279" s="86"/>
      <c r="HK279" s="86"/>
      <c r="HL279" s="86"/>
      <c r="HM279" s="86"/>
      <c r="HN279" s="86"/>
      <c r="HO279" s="86"/>
      <c r="HP279" s="86"/>
      <c r="HQ279" s="86"/>
      <c r="HR279" s="86"/>
      <c r="HS279" s="86"/>
      <c r="HT279" s="86"/>
      <c r="HU279" s="86"/>
      <c r="HV279" s="86"/>
      <c r="HW279" s="86"/>
      <c r="HX279" s="86"/>
      <c r="HY279" s="86"/>
      <c r="HZ279" s="86"/>
      <c r="IA279" s="86"/>
      <c r="IB279" s="86"/>
      <c r="IC279" s="86"/>
      <c r="ID279" s="86"/>
      <c r="IE279" s="86"/>
      <c r="IF279" s="86"/>
      <c r="IG279" s="86"/>
      <c r="IH279" s="86"/>
      <c r="II279" s="86"/>
      <c r="IJ279" s="86"/>
      <c r="IK279" s="86"/>
      <c r="IL279" s="86"/>
      <c r="IM279" s="86"/>
      <c r="IN279" s="86"/>
      <c r="IO279" s="86"/>
      <c r="IP279" s="86"/>
      <c r="IQ279" s="86"/>
      <c r="IR279" s="86"/>
      <c r="IS279" s="86"/>
      <c r="IT279" s="86"/>
      <c r="IU279" s="86"/>
      <c r="IV279" s="86"/>
    </row>
    <row r="280" spans="1:256" s="31" customFormat="1" ht="15.75">
      <c r="A280" s="76" t="s">
        <v>60</v>
      </c>
      <c r="D280" s="86"/>
      <c r="E280" s="86"/>
      <c r="F280" s="86"/>
      <c r="O280" s="8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9:15" ht="12.75">
      <c r="I281" s="31"/>
      <c r="O281" s="86"/>
    </row>
    <row r="282" spans="1:15" ht="12.75">
      <c r="A282" s="67" t="s">
        <v>37</v>
      </c>
      <c r="I282" s="31"/>
      <c r="O282" s="86"/>
    </row>
    <row r="283" spans="9:15" ht="12.75">
      <c r="I283" s="31"/>
      <c r="O283" s="86"/>
    </row>
    <row r="284" spans="1:15" ht="25.5">
      <c r="A284" s="7" t="s">
        <v>11</v>
      </c>
      <c r="B284" s="7" t="s">
        <v>12</v>
      </c>
      <c r="C284" s="5" t="s">
        <v>13</v>
      </c>
      <c r="D284" s="54" t="s">
        <v>126</v>
      </c>
      <c r="E284" s="61" t="s">
        <v>127</v>
      </c>
      <c r="F284" s="5" t="s">
        <v>2</v>
      </c>
      <c r="G284" s="53" t="s">
        <v>128</v>
      </c>
      <c r="I284" s="31"/>
      <c r="O284" s="86"/>
    </row>
    <row r="285" spans="1:15" ht="25.5">
      <c r="A285" s="169" t="s">
        <v>148</v>
      </c>
      <c r="B285" s="164">
        <v>5529</v>
      </c>
      <c r="C285" s="165" t="s">
        <v>149</v>
      </c>
      <c r="D285" s="204">
        <v>440</v>
      </c>
      <c r="E285" s="202">
        <v>440</v>
      </c>
      <c r="F285" s="444">
        <v>3</v>
      </c>
      <c r="G285" s="205">
        <f>F285/E285*100</f>
        <v>0.6818181818181818</v>
      </c>
      <c r="I285" s="31"/>
      <c r="O285" s="86"/>
    </row>
    <row r="286" spans="1:256" s="31" customFormat="1" ht="12.75">
      <c r="A286" s="169" t="s">
        <v>148</v>
      </c>
      <c r="B286" s="164">
        <v>5511</v>
      </c>
      <c r="C286" s="153" t="s">
        <v>63</v>
      </c>
      <c r="D286" s="204">
        <v>4000</v>
      </c>
      <c r="E286" s="202">
        <v>4000</v>
      </c>
      <c r="F286" s="444">
        <v>0</v>
      </c>
      <c r="G286" s="197">
        <f>F286/E286*100</f>
        <v>0</v>
      </c>
      <c r="O286" s="8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31" customFormat="1" ht="12.75">
      <c r="A287" s="149" t="s">
        <v>148</v>
      </c>
      <c r="B287" s="150">
        <v>5512</v>
      </c>
      <c r="C287" s="153" t="s">
        <v>62</v>
      </c>
      <c r="D287" s="196">
        <v>9570</v>
      </c>
      <c r="E287" s="191">
        <v>9570</v>
      </c>
      <c r="F287" s="364">
        <v>0</v>
      </c>
      <c r="G287" s="197">
        <f>F287/E287*100</f>
        <v>0</v>
      </c>
      <c r="O287" s="8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31" customFormat="1" ht="12.75">
      <c r="A288" s="234"/>
      <c r="B288" s="251"/>
      <c r="C288" s="250" t="s">
        <v>317</v>
      </c>
      <c r="D288" s="235">
        <f>SUM(D285:D287)</f>
        <v>14010</v>
      </c>
      <c r="E288" s="236">
        <f>SUM(E285:E287)</f>
        <v>14010</v>
      </c>
      <c r="F288" s="270">
        <f>SUM(F285:F287)</f>
        <v>3</v>
      </c>
      <c r="G288" s="268">
        <f>F288/E288*100</f>
        <v>0.021413276231263382</v>
      </c>
      <c r="O288" s="8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7" ht="12.75">
      <c r="A289" s="17"/>
      <c r="B289" s="71"/>
      <c r="C289" s="72"/>
      <c r="D289" s="215"/>
      <c r="E289" s="74"/>
      <c r="F289" s="56"/>
      <c r="G289" s="87"/>
    </row>
    <row r="290" spans="1:256" s="31" customFormat="1" ht="12.75">
      <c r="A290" s="80" t="s">
        <v>38</v>
      </c>
      <c r="B290" s="15"/>
      <c r="C290"/>
      <c r="D290" s="16"/>
      <c r="E290" s="16"/>
      <c r="F290" s="86"/>
      <c r="G290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6" ht="12.75">
      <c r="A291" s="70"/>
      <c r="B291" s="15"/>
      <c r="F291" s="86"/>
    </row>
    <row r="292" spans="1:7" ht="25.5">
      <c r="A292" s="7" t="s">
        <v>11</v>
      </c>
      <c r="B292" s="7" t="s">
        <v>12</v>
      </c>
      <c r="C292" s="5" t="s">
        <v>13</v>
      </c>
      <c r="D292" s="54" t="s">
        <v>126</v>
      </c>
      <c r="E292" s="61" t="s">
        <v>127</v>
      </c>
      <c r="F292" s="5" t="s">
        <v>2</v>
      </c>
      <c r="G292" s="53" t="s">
        <v>128</v>
      </c>
    </row>
    <row r="293" spans="1:7" ht="12.75">
      <c r="A293" s="149" t="s">
        <v>148</v>
      </c>
      <c r="B293" s="150">
        <v>5512</v>
      </c>
      <c r="C293" s="153" t="s">
        <v>62</v>
      </c>
      <c r="D293" s="196">
        <v>1500</v>
      </c>
      <c r="E293" s="191">
        <v>1500</v>
      </c>
      <c r="F293" s="364">
        <v>0</v>
      </c>
      <c r="G293" s="197">
        <f>F293/E293*100</f>
        <v>0</v>
      </c>
    </row>
    <row r="294" spans="1:7" ht="12.75">
      <c r="A294" s="234"/>
      <c r="B294" s="251"/>
      <c r="C294" s="250" t="s">
        <v>318</v>
      </c>
      <c r="D294" s="235">
        <f>SUM(D293:D293)</f>
        <v>1500</v>
      </c>
      <c r="E294" s="236">
        <f>SUM(E293:E293)</f>
        <v>1500</v>
      </c>
      <c r="F294" s="270">
        <f>SUM(F293:F293)</f>
        <v>0</v>
      </c>
      <c r="G294" s="197">
        <f>F294/E294*100</f>
        <v>0</v>
      </c>
    </row>
    <row r="295" spans="1:256" s="135" customFormat="1" ht="12.75">
      <c r="A295" s="17"/>
      <c r="B295" s="233"/>
      <c r="C295" s="233"/>
      <c r="D295" s="73"/>
      <c r="E295" s="74"/>
      <c r="F295" s="56"/>
      <c r="G295" s="75"/>
      <c r="H295" s="141"/>
      <c r="I295" s="31"/>
      <c r="J295" s="31"/>
      <c r="K295" s="31"/>
      <c r="L295" s="31"/>
      <c r="M295" s="31"/>
      <c r="N295" s="31"/>
      <c r="O295" s="86"/>
      <c r="P295" s="8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31" customFormat="1" ht="12.75">
      <c r="A296" s="243"/>
      <c r="B296" s="253"/>
      <c r="C296" s="252" t="s">
        <v>319</v>
      </c>
      <c r="D296" s="244">
        <f>D288+D294</f>
        <v>15510</v>
      </c>
      <c r="E296" s="245">
        <f>E288+E294</f>
        <v>15510</v>
      </c>
      <c r="F296" s="246">
        <f>F288+F294</f>
        <v>3</v>
      </c>
      <c r="G296" s="269">
        <f>F296/E296*100</f>
        <v>0.01934235976789168</v>
      </c>
      <c r="H296" s="141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  <c r="GI296" s="86"/>
      <c r="GJ296" s="86"/>
      <c r="GK296" s="86"/>
      <c r="GL296" s="86"/>
      <c r="GM296" s="86"/>
      <c r="GN296" s="86"/>
      <c r="GO296" s="86"/>
      <c r="GP296" s="86"/>
      <c r="GQ296" s="86"/>
      <c r="GR296" s="86"/>
      <c r="GS296" s="86"/>
      <c r="GT296" s="86"/>
      <c r="GU296" s="86"/>
      <c r="GV296" s="86"/>
      <c r="GW296" s="86"/>
      <c r="GX296" s="86"/>
      <c r="GY296" s="86"/>
      <c r="GZ296" s="86"/>
      <c r="HA296" s="86"/>
      <c r="HB296" s="86"/>
      <c r="HC296" s="86"/>
      <c r="HD296" s="86"/>
      <c r="HE296" s="86"/>
      <c r="HF296" s="86"/>
      <c r="HG296" s="86"/>
      <c r="HH296" s="86"/>
      <c r="HI296" s="86"/>
      <c r="HJ296" s="86"/>
      <c r="HK296" s="86"/>
      <c r="HL296" s="86"/>
      <c r="HM296" s="86"/>
      <c r="HN296" s="86"/>
      <c r="HO296" s="86"/>
      <c r="HP296" s="86"/>
      <c r="HQ296" s="86"/>
      <c r="HR296" s="86"/>
      <c r="HS296" s="86"/>
      <c r="HT296" s="86"/>
      <c r="HU296" s="86"/>
      <c r="HV296" s="86"/>
      <c r="HW296" s="86"/>
      <c r="HX296" s="86"/>
      <c r="HY296" s="86"/>
      <c r="HZ296" s="86"/>
      <c r="IA296" s="86"/>
      <c r="IB296" s="86"/>
      <c r="IC296" s="86"/>
      <c r="ID296" s="86"/>
      <c r="IE296" s="86"/>
      <c r="IF296" s="86"/>
      <c r="IG296" s="86"/>
      <c r="IH296" s="86"/>
      <c r="II296" s="86"/>
      <c r="IJ296" s="86"/>
      <c r="IK296" s="86"/>
      <c r="IL296" s="86"/>
      <c r="IM296" s="86"/>
      <c r="IN296" s="86"/>
      <c r="IO296" s="86"/>
      <c r="IP296" s="86"/>
      <c r="IQ296" s="86"/>
      <c r="IR296" s="86"/>
      <c r="IS296" s="86"/>
      <c r="IT296" s="86"/>
      <c r="IU296" s="86"/>
      <c r="IV296" s="86"/>
    </row>
    <row r="297" spans="1:7" s="266" customFormat="1" ht="15.75">
      <c r="A297" s="17"/>
      <c r="B297" s="71"/>
      <c r="C297" s="238"/>
      <c r="D297" s="239"/>
      <c r="E297" s="343"/>
      <c r="F297" s="241"/>
      <c r="G297" s="87"/>
    </row>
    <row r="298" spans="1:256" s="31" customFormat="1" ht="15.75">
      <c r="A298" s="265" t="s">
        <v>85</v>
      </c>
      <c r="B298" s="266"/>
      <c r="C298" s="266"/>
      <c r="D298" s="266"/>
      <c r="E298" s="266"/>
      <c r="F298" s="266"/>
      <c r="G298" s="266"/>
      <c r="O298" s="86" t="s">
        <v>261</v>
      </c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31" customFormat="1" ht="12.75">
      <c r="A299" s="70"/>
      <c r="B299" s="15"/>
      <c r="C299"/>
      <c r="D299" s="16"/>
      <c r="E299" s="16"/>
      <c r="F299" s="16"/>
      <c r="G299"/>
      <c r="O299" s="86" t="s">
        <v>262</v>
      </c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31" customFormat="1" ht="12.75">
      <c r="A300" s="80" t="s">
        <v>37</v>
      </c>
      <c r="B300" s="15"/>
      <c r="C300"/>
      <c r="D300" s="16"/>
      <c r="E300" s="16"/>
      <c r="F300" s="16"/>
      <c r="G300"/>
      <c r="O300" s="8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31" customFormat="1" ht="12.75">
      <c r="A301" s="70"/>
      <c r="B301" s="15"/>
      <c r="C301"/>
      <c r="D301" s="16"/>
      <c r="E301" s="16"/>
      <c r="F301" s="16"/>
      <c r="G301"/>
      <c r="O301" s="8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31" customFormat="1" ht="25.5" customHeight="1">
      <c r="A302" s="7" t="s">
        <v>11</v>
      </c>
      <c r="B302" s="7" t="s">
        <v>12</v>
      </c>
      <c r="C302" s="5" t="s">
        <v>13</v>
      </c>
      <c r="D302" s="54" t="s">
        <v>126</v>
      </c>
      <c r="E302" s="61" t="s">
        <v>127</v>
      </c>
      <c r="F302" s="5" t="s">
        <v>2</v>
      </c>
      <c r="G302" s="53" t="s">
        <v>128</v>
      </c>
      <c r="O302" s="8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31" customFormat="1" ht="14.25" customHeight="1">
      <c r="A303" s="149" t="s">
        <v>61</v>
      </c>
      <c r="B303" s="150">
        <v>6113</v>
      </c>
      <c r="C303" s="153" t="s">
        <v>86</v>
      </c>
      <c r="D303" s="196">
        <v>32750</v>
      </c>
      <c r="E303" s="196">
        <v>32750</v>
      </c>
      <c r="F303" s="457">
        <v>1756</v>
      </c>
      <c r="G303" s="197">
        <f>F303/E303*100</f>
        <v>5.361832061068703</v>
      </c>
      <c r="O303" s="8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31" customFormat="1" ht="14.25" customHeight="1">
      <c r="A304" s="234"/>
      <c r="B304" s="251"/>
      <c r="C304" s="250" t="s">
        <v>317</v>
      </c>
      <c r="D304" s="237">
        <f>D303</f>
        <v>32750</v>
      </c>
      <c r="E304" s="237">
        <f>E303</f>
        <v>32750</v>
      </c>
      <c r="F304" s="270">
        <f>F303</f>
        <v>1756</v>
      </c>
      <c r="G304" s="197">
        <f>F304/E304*100</f>
        <v>5.361832061068703</v>
      </c>
      <c r="O304" s="8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31" customFormat="1" ht="14.25" customHeight="1">
      <c r="A305" s="502"/>
      <c r="B305" s="502"/>
      <c r="C305" s="502"/>
      <c r="D305" s="73"/>
      <c r="E305" s="73"/>
      <c r="F305" s="73"/>
      <c r="G305" s="87"/>
      <c r="O305" s="8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31" customFormat="1" ht="14.25" customHeight="1">
      <c r="A306" s="502" t="s">
        <v>38</v>
      </c>
      <c r="B306" s="502"/>
      <c r="C306" s="502"/>
      <c r="D306" s="73"/>
      <c r="E306" s="73"/>
      <c r="F306" s="73"/>
      <c r="G306" s="87"/>
      <c r="O306" s="8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31" customFormat="1" ht="14.25" customHeight="1">
      <c r="A307" s="311"/>
      <c r="B307" s="71"/>
      <c r="C307" s="72"/>
      <c r="D307" s="73"/>
      <c r="E307" s="73"/>
      <c r="F307" s="73"/>
      <c r="G307" s="87"/>
      <c r="O307" s="8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31" customFormat="1" ht="25.5" customHeight="1">
      <c r="A308" s="7" t="s">
        <v>11</v>
      </c>
      <c r="B308" s="7" t="s">
        <v>12</v>
      </c>
      <c r="C308" s="5" t="s">
        <v>13</v>
      </c>
      <c r="D308" s="54" t="s">
        <v>126</v>
      </c>
      <c r="E308" s="61" t="s">
        <v>127</v>
      </c>
      <c r="F308" s="5" t="s">
        <v>2</v>
      </c>
      <c r="G308" s="53" t="s">
        <v>128</v>
      </c>
      <c r="O308" s="8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31" customFormat="1" ht="14.25" customHeight="1">
      <c r="A309" s="149" t="s">
        <v>61</v>
      </c>
      <c r="B309" s="150">
        <v>6113</v>
      </c>
      <c r="C309" s="153" t="s">
        <v>86</v>
      </c>
      <c r="D309" s="196">
        <v>2250</v>
      </c>
      <c r="E309" s="196">
        <v>2250</v>
      </c>
      <c r="F309" s="457">
        <v>0</v>
      </c>
      <c r="G309" s="197">
        <f>F309/E309*100</f>
        <v>0</v>
      </c>
      <c r="O309" s="8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31" customFormat="1" ht="14.25" customHeight="1">
      <c r="A310" s="234"/>
      <c r="B310" s="251"/>
      <c r="C310" s="250" t="s">
        <v>318</v>
      </c>
      <c r="D310" s="237">
        <f>D309</f>
        <v>2250</v>
      </c>
      <c r="E310" s="237">
        <f>E309</f>
        <v>2250</v>
      </c>
      <c r="F310" s="270">
        <f>F309</f>
        <v>0</v>
      </c>
      <c r="G310" s="197">
        <f>F310/E310*100</f>
        <v>0</v>
      </c>
      <c r="O310" s="8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31" customFormat="1" ht="14.25" customHeight="1">
      <c r="A311" s="312"/>
      <c r="B311" s="251"/>
      <c r="C311" s="315"/>
      <c r="D311" s="73"/>
      <c r="E311" s="73"/>
      <c r="F311" s="73"/>
      <c r="G311" s="87"/>
      <c r="O311" s="8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31" customFormat="1" ht="14.25" customHeight="1">
      <c r="A312" s="243"/>
      <c r="B312" s="253"/>
      <c r="C312" s="252" t="s">
        <v>359</v>
      </c>
      <c r="D312" s="244">
        <f>D304+D310</f>
        <v>35000</v>
      </c>
      <c r="E312" s="245">
        <f>E304+E310</f>
        <v>35000</v>
      </c>
      <c r="F312" s="246">
        <f>F304+F310</f>
        <v>1756</v>
      </c>
      <c r="G312" s="258">
        <f>F312/E312*100</f>
        <v>5.017142857142857</v>
      </c>
      <c r="O312" s="8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7" s="232" customFormat="1" ht="14.25" customHeight="1">
      <c r="A313" s="212"/>
      <c r="B313" s="213"/>
      <c r="C313" s="355"/>
      <c r="D313" s="356"/>
      <c r="E313" s="357"/>
      <c r="F313" s="241"/>
      <c r="G313" s="310"/>
    </row>
    <row r="314" spans="1:6" s="232" customFormat="1" ht="14.25" customHeight="1">
      <c r="A314" s="522" t="s">
        <v>362</v>
      </c>
      <c r="B314" s="502"/>
      <c r="C314" s="502"/>
      <c r="D314" s="523"/>
      <c r="E314" s="523"/>
      <c r="F314" s="358"/>
    </row>
    <row r="315" spans="1:256" s="31" customFormat="1" ht="14.25" customHeight="1">
      <c r="A315" s="314"/>
      <c r="B315" s="77"/>
      <c r="C315" s="77"/>
      <c r="D315" s="345"/>
      <c r="E315" s="345"/>
      <c r="F315" s="358"/>
      <c r="G315" s="232"/>
      <c r="O315" s="8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15" ht="25.5">
      <c r="A316" s="7" t="s">
        <v>11</v>
      </c>
      <c r="B316" s="7" t="s">
        <v>12</v>
      </c>
      <c r="C316" s="5" t="s">
        <v>13</v>
      </c>
      <c r="D316" s="54" t="s">
        <v>126</v>
      </c>
      <c r="E316" s="61" t="s">
        <v>127</v>
      </c>
      <c r="F316" s="5" t="s">
        <v>2</v>
      </c>
      <c r="G316" s="53" t="s">
        <v>128</v>
      </c>
      <c r="H316" s="31"/>
      <c r="I316" s="31"/>
      <c r="J316" s="31"/>
      <c r="K316" s="31"/>
      <c r="L316" s="31"/>
      <c r="M316" s="31"/>
      <c r="N316" s="31"/>
      <c r="O316" s="86"/>
    </row>
    <row r="317" spans="1:15" ht="12.75">
      <c r="A317" s="149" t="s">
        <v>61</v>
      </c>
      <c r="B317" s="150">
        <v>3312</v>
      </c>
      <c r="C317" s="153" t="s">
        <v>295</v>
      </c>
      <c r="D317" s="196">
        <v>1050</v>
      </c>
      <c r="E317" s="191">
        <v>1050</v>
      </c>
      <c r="F317" s="364">
        <v>0</v>
      </c>
      <c r="G317" s="189">
        <f aca="true" t="shared" si="9" ref="G317:G322">F317/E317*100</f>
        <v>0</v>
      </c>
      <c r="H317" s="31"/>
      <c r="I317" s="31"/>
      <c r="J317" s="31"/>
      <c r="K317" s="31"/>
      <c r="L317" s="31"/>
      <c r="M317" s="31"/>
      <c r="N317" s="31"/>
      <c r="O317" s="86"/>
    </row>
    <row r="318" spans="1:15" ht="12.75">
      <c r="A318" s="149" t="s">
        <v>61</v>
      </c>
      <c r="B318" s="150">
        <v>3319</v>
      </c>
      <c r="C318" s="153" t="s">
        <v>296</v>
      </c>
      <c r="D318" s="196">
        <v>290</v>
      </c>
      <c r="E318" s="438">
        <v>321</v>
      </c>
      <c r="F318" s="364">
        <v>0</v>
      </c>
      <c r="G318" s="189">
        <f t="shared" si="9"/>
        <v>0</v>
      </c>
      <c r="H318" s="31"/>
      <c r="I318" s="31"/>
      <c r="J318" s="31"/>
      <c r="K318" s="31"/>
      <c r="L318" s="31"/>
      <c r="M318" s="31"/>
      <c r="N318" s="31"/>
      <c r="O318" s="86"/>
    </row>
    <row r="319" spans="1:15" ht="12.75">
      <c r="A319" s="149" t="s">
        <v>61</v>
      </c>
      <c r="B319" s="150">
        <v>3313</v>
      </c>
      <c r="C319" s="153" t="s">
        <v>298</v>
      </c>
      <c r="D319" s="196">
        <v>250</v>
      </c>
      <c r="E319" s="191">
        <v>250</v>
      </c>
      <c r="F319" s="364">
        <v>0</v>
      </c>
      <c r="G319" s="189">
        <f t="shared" si="9"/>
        <v>0</v>
      </c>
      <c r="H319" s="31"/>
      <c r="I319" s="31"/>
      <c r="J319" s="31"/>
      <c r="K319" s="31"/>
      <c r="L319" s="31"/>
      <c r="M319" s="31"/>
      <c r="N319" s="31"/>
      <c r="O319" s="86"/>
    </row>
    <row r="320" spans="1:15" ht="18.75" customHeight="1">
      <c r="A320" s="169" t="s">
        <v>61</v>
      </c>
      <c r="B320" s="164">
        <v>3419</v>
      </c>
      <c r="C320" s="153" t="s">
        <v>299</v>
      </c>
      <c r="D320" s="196">
        <v>1900</v>
      </c>
      <c r="E320" s="438">
        <v>1960</v>
      </c>
      <c r="F320" s="438">
        <v>60</v>
      </c>
      <c r="G320" s="197">
        <f t="shared" si="9"/>
        <v>3.061224489795918</v>
      </c>
      <c r="H320" s="31"/>
      <c r="I320" s="31"/>
      <c r="J320" s="31"/>
      <c r="K320" s="31"/>
      <c r="L320" s="31"/>
      <c r="M320" s="31"/>
      <c r="N320" s="31"/>
      <c r="O320" s="86"/>
    </row>
    <row r="321" spans="1:15" ht="25.5">
      <c r="A321" s="169" t="s">
        <v>61</v>
      </c>
      <c r="B321" s="164">
        <v>3399</v>
      </c>
      <c r="C321" s="153" t="s">
        <v>328</v>
      </c>
      <c r="D321" s="350">
        <v>100</v>
      </c>
      <c r="E321" s="351">
        <v>100</v>
      </c>
      <c r="F321" s="441">
        <v>0</v>
      </c>
      <c r="G321" s="205">
        <f t="shared" si="9"/>
        <v>0</v>
      </c>
      <c r="H321" s="31"/>
      <c r="I321" s="31"/>
      <c r="J321" s="31"/>
      <c r="K321" s="31"/>
      <c r="L321" s="31"/>
      <c r="M321" s="31"/>
      <c r="N321" s="31"/>
      <c r="O321" s="86"/>
    </row>
    <row r="322" spans="1:15" ht="12.75">
      <c r="A322" s="149" t="s">
        <v>61</v>
      </c>
      <c r="B322" s="150">
        <v>6409</v>
      </c>
      <c r="C322" s="153" t="s">
        <v>327</v>
      </c>
      <c r="D322" s="196">
        <v>410</v>
      </c>
      <c r="E322" s="438">
        <v>350</v>
      </c>
      <c r="F322" s="364">
        <v>0</v>
      </c>
      <c r="G322" s="205">
        <f t="shared" si="9"/>
        <v>0</v>
      </c>
      <c r="H322" s="31"/>
      <c r="I322" s="31"/>
      <c r="J322" s="31"/>
      <c r="K322" s="31"/>
      <c r="L322" s="31"/>
      <c r="M322" s="31"/>
      <c r="N322" s="31"/>
      <c r="O322" s="86"/>
    </row>
    <row r="323" spans="1:256" s="31" customFormat="1" ht="12.75" customHeight="1" hidden="1">
      <c r="A323" s="500" t="s">
        <v>284</v>
      </c>
      <c r="B323" s="500"/>
      <c r="C323" s="500"/>
      <c r="D323" s="500"/>
      <c r="E323" s="86"/>
      <c r="F323" s="175"/>
      <c r="O323" s="8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31" customFormat="1" ht="12.75" customHeight="1" hidden="1">
      <c r="A324" s="521" t="s">
        <v>297</v>
      </c>
      <c r="B324" s="521"/>
      <c r="C324" s="521"/>
      <c r="D324" s="521"/>
      <c r="E324" s="86"/>
      <c r="F324" s="175"/>
      <c r="O324" s="8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31" customFormat="1" ht="12.75" customHeight="1" hidden="1">
      <c r="A325" s="521" t="s">
        <v>285</v>
      </c>
      <c r="B325" s="521"/>
      <c r="C325" s="521"/>
      <c r="D325" s="521"/>
      <c r="E325" s="86"/>
      <c r="F325" s="175"/>
      <c r="O325" s="8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7" ht="12.75">
      <c r="A326" s="234"/>
      <c r="B326" s="251"/>
      <c r="C326" s="250" t="s">
        <v>317</v>
      </c>
      <c r="D326" s="236">
        <f>SUM(D317:D325)</f>
        <v>4000</v>
      </c>
      <c r="E326" s="236">
        <f>SUM(E317:E325)</f>
        <v>4031</v>
      </c>
      <c r="F326" s="437">
        <f>SUM(F317:F325)</f>
        <v>60</v>
      </c>
      <c r="G326" s="222">
        <f>F326/E326*100</f>
        <v>1.4884644008930785</v>
      </c>
    </row>
    <row r="327" spans="1:7" ht="12.75">
      <c r="A327" s="212"/>
      <c r="B327" s="213"/>
      <c r="C327" s="238"/>
      <c r="D327" s="240"/>
      <c r="E327" s="240"/>
      <c r="F327" s="240"/>
      <c r="G327" s="262"/>
    </row>
    <row r="328" spans="1:7" ht="25.5">
      <c r="A328" s="7" t="s">
        <v>11</v>
      </c>
      <c r="B328" s="7" t="s">
        <v>12</v>
      </c>
      <c r="C328" s="5" t="s">
        <v>13</v>
      </c>
      <c r="D328" s="54" t="s">
        <v>126</v>
      </c>
      <c r="E328" s="61" t="s">
        <v>127</v>
      </c>
      <c r="F328" s="5" t="s">
        <v>2</v>
      </c>
      <c r="G328" s="53" t="s">
        <v>128</v>
      </c>
    </row>
    <row r="329" spans="1:7" ht="12.75">
      <c r="A329" s="149" t="s">
        <v>61</v>
      </c>
      <c r="B329" s="150">
        <v>6221</v>
      </c>
      <c r="C329" s="153" t="s">
        <v>556</v>
      </c>
      <c r="D329" s="196">
        <v>0</v>
      </c>
      <c r="E329" s="438">
        <v>200</v>
      </c>
      <c r="F329" s="364">
        <v>200</v>
      </c>
      <c r="G329" s="205">
        <f>F329/E329*100</f>
        <v>100</v>
      </c>
    </row>
    <row r="330" spans="1:7" ht="12.75">
      <c r="A330" s="17"/>
      <c r="B330" s="71"/>
      <c r="C330" s="238"/>
      <c r="D330" s="240"/>
      <c r="E330" s="240"/>
      <c r="F330" s="240"/>
      <c r="G330" s="262"/>
    </row>
    <row r="331" spans="1:7" ht="12.75">
      <c r="A331" s="502" t="s">
        <v>88</v>
      </c>
      <c r="B331" s="502"/>
      <c r="C331" s="502"/>
      <c r="G331" s="16"/>
    </row>
    <row r="332" spans="1:7" ht="13.5" customHeight="1">
      <c r="A332" s="16"/>
      <c r="B332" s="16"/>
      <c r="C332" s="16"/>
      <c r="G332" s="16"/>
    </row>
    <row r="333" spans="1:7" ht="25.5">
      <c r="A333" s="7" t="s">
        <v>11</v>
      </c>
      <c r="B333" s="7" t="s">
        <v>12</v>
      </c>
      <c r="C333" s="5" t="s">
        <v>13</v>
      </c>
      <c r="D333" s="54" t="s">
        <v>126</v>
      </c>
      <c r="E333" s="61" t="s">
        <v>127</v>
      </c>
      <c r="F333" s="5" t="s">
        <v>2</v>
      </c>
      <c r="G333" s="53" t="s">
        <v>128</v>
      </c>
    </row>
    <row r="334" spans="1:7" ht="12.75">
      <c r="A334" s="149" t="s">
        <v>87</v>
      </c>
      <c r="B334" s="150">
        <v>6330</v>
      </c>
      <c r="C334" s="153" t="s">
        <v>88</v>
      </c>
      <c r="D334" s="196">
        <v>190</v>
      </c>
      <c r="E334" s="191">
        <v>190</v>
      </c>
      <c r="F334" s="364">
        <v>47</v>
      </c>
      <c r="G334" s="189">
        <f>F334/E334*100</f>
        <v>24.736842105263158</v>
      </c>
    </row>
    <row r="335" spans="1:256" s="135" customFormat="1" ht="12.75">
      <c r="A335" s="17"/>
      <c r="B335" s="71"/>
      <c r="C335" s="72"/>
      <c r="D335" s="73"/>
      <c r="E335" s="74"/>
      <c r="F335" s="56"/>
      <c r="G335" s="316"/>
      <c r="H335" s="141"/>
      <c r="I335" s="31"/>
      <c r="J335" s="31"/>
      <c r="K335" s="31"/>
      <c r="L335" s="31"/>
      <c r="M335" s="31"/>
      <c r="N335" s="31"/>
      <c r="O335" s="86"/>
      <c r="P335" s="8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7" ht="12.75">
      <c r="A336" s="243"/>
      <c r="B336" s="253"/>
      <c r="C336" s="252" t="s">
        <v>358</v>
      </c>
      <c r="D336" s="244">
        <f>D312+D326+D334+D329</f>
        <v>39190</v>
      </c>
      <c r="E336" s="245">
        <f>E312+E326+E334+E329</f>
        <v>39421</v>
      </c>
      <c r="F336" s="246">
        <f>F312+F326+F334+F329</f>
        <v>2063</v>
      </c>
      <c r="G336" s="258">
        <f>F336/E336*100</f>
        <v>5.2332513127520865</v>
      </c>
    </row>
    <row r="337" spans="1:256" s="31" customFormat="1" ht="12.75">
      <c r="A337" s="70"/>
      <c r="B337" s="15"/>
      <c r="C337"/>
      <c r="D337" s="86"/>
      <c r="E337" s="86"/>
      <c r="F337" s="86"/>
      <c r="G337"/>
      <c r="O337" s="8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31" customFormat="1" ht="15.75">
      <c r="A338" s="171" t="s">
        <v>89</v>
      </c>
      <c r="B338" s="70"/>
      <c r="D338" s="86"/>
      <c r="E338" s="86"/>
      <c r="F338" s="86"/>
      <c r="O338" s="86" t="s">
        <v>264</v>
      </c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31" customFormat="1" ht="12.75">
      <c r="A339" s="70"/>
      <c r="B339" s="15"/>
      <c r="C339"/>
      <c r="D339" s="86"/>
      <c r="E339" s="86"/>
      <c r="F339" s="86"/>
      <c r="G339"/>
      <c r="O339" s="8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6" ht="12.75">
      <c r="A340" s="80" t="s">
        <v>37</v>
      </c>
      <c r="B340" s="15"/>
      <c r="D340" s="86"/>
      <c r="E340" s="86"/>
      <c r="F340" s="86"/>
    </row>
    <row r="341" spans="1:6" ht="12.75">
      <c r="A341" s="70"/>
      <c r="B341" s="15"/>
      <c r="D341" s="86" t="s">
        <v>322</v>
      </c>
      <c r="E341" s="86"/>
      <c r="F341" s="86"/>
    </row>
    <row r="342" spans="1:256" s="31" customFormat="1" ht="25.5">
      <c r="A342" s="7" t="s">
        <v>11</v>
      </c>
      <c r="B342" s="7" t="s">
        <v>12</v>
      </c>
      <c r="C342" s="5" t="s">
        <v>13</v>
      </c>
      <c r="D342" s="54" t="s">
        <v>126</v>
      </c>
      <c r="E342" s="61" t="s">
        <v>127</v>
      </c>
      <c r="F342" s="5" t="s">
        <v>2</v>
      </c>
      <c r="G342" s="53" t="s">
        <v>128</v>
      </c>
      <c r="O342" s="86" t="s">
        <v>275</v>
      </c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31" customFormat="1" ht="12.75">
      <c r="A343" s="149" t="s">
        <v>90</v>
      </c>
      <c r="B343" s="150">
        <v>6172</v>
      </c>
      <c r="C343" s="153" t="s">
        <v>91</v>
      </c>
      <c r="D343" s="196">
        <v>203459</v>
      </c>
      <c r="E343" s="196">
        <v>203459</v>
      </c>
      <c r="F343" s="457">
        <v>15978</v>
      </c>
      <c r="G343" s="189">
        <f>F343/E343*100</f>
        <v>7.853179264618425</v>
      </c>
      <c r="O343" s="8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7" ht="12.75">
      <c r="A344" s="234"/>
      <c r="B344" s="251"/>
      <c r="C344" s="250" t="s">
        <v>317</v>
      </c>
      <c r="D344" s="235">
        <f>SUM(D343:D343)</f>
        <v>203459</v>
      </c>
      <c r="E344" s="236">
        <f>SUM(E343:E343)</f>
        <v>203459</v>
      </c>
      <c r="F344" s="270">
        <f>SUM(F343:F343)</f>
        <v>15978</v>
      </c>
      <c r="G344" s="126">
        <f>F344/E344*100</f>
        <v>7.853179264618425</v>
      </c>
    </row>
    <row r="345" spans="1:18" ht="13.5" customHeight="1">
      <c r="A345" s="17"/>
      <c r="B345" s="71"/>
      <c r="C345" s="238"/>
      <c r="D345" s="239"/>
      <c r="E345" s="240"/>
      <c r="F345" s="241"/>
      <c r="G345" s="33"/>
      <c r="R345" s="175"/>
    </row>
    <row r="346" spans="1:18" ht="12.75">
      <c r="A346" s="45" t="s">
        <v>38</v>
      </c>
      <c r="B346" s="20"/>
      <c r="C346" s="44"/>
      <c r="D346" s="59"/>
      <c r="E346" s="63"/>
      <c r="F346" s="56"/>
      <c r="G346" s="40"/>
      <c r="R346" s="175"/>
    </row>
    <row r="347" spans="1:18" ht="12.75">
      <c r="A347" s="17"/>
      <c r="B347" s="20"/>
      <c r="C347" s="44"/>
      <c r="D347" s="59"/>
      <c r="E347" s="63"/>
      <c r="F347" s="56"/>
      <c r="G347" s="40"/>
      <c r="R347" s="175"/>
    </row>
    <row r="348" spans="1:256" s="31" customFormat="1" ht="25.5">
      <c r="A348" s="7" t="s">
        <v>11</v>
      </c>
      <c r="B348" s="7" t="s">
        <v>12</v>
      </c>
      <c r="C348" s="5" t="s">
        <v>13</v>
      </c>
      <c r="D348" s="54" t="s">
        <v>126</v>
      </c>
      <c r="E348" s="61" t="s">
        <v>127</v>
      </c>
      <c r="F348" s="5" t="s">
        <v>2</v>
      </c>
      <c r="G348" s="53" t="s">
        <v>128</v>
      </c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7" ht="12.75">
      <c r="A349" s="149" t="s">
        <v>90</v>
      </c>
      <c r="B349" s="150">
        <v>6172</v>
      </c>
      <c r="C349" s="153" t="s">
        <v>91</v>
      </c>
      <c r="D349" s="196">
        <v>4000</v>
      </c>
      <c r="E349" s="196">
        <v>4000</v>
      </c>
      <c r="F349" s="457">
        <v>13</v>
      </c>
      <c r="G349" s="189">
        <f>F349/E349*100</f>
        <v>0.325</v>
      </c>
    </row>
    <row r="350" spans="1:7" ht="12.75">
      <c r="A350" s="234"/>
      <c r="B350" s="251"/>
      <c r="C350" s="250" t="s">
        <v>318</v>
      </c>
      <c r="D350" s="235">
        <f>SUM(D349:D349)</f>
        <v>4000</v>
      </c>
      <c r="E350" s="236">
        <f>SUM(E349:E349)</f>
        <v>4000</v>
      </c>
      <c r="F350" s="270">
        <f>SUM(F349:F349)</f>
        <v>13</v>
      </c>
      <c r="G350" s="134">
        <f>F350/E350*100</f>
        <v>0.325</v>
      </c>
    </row>
    <row r="351" spans="1:17" ht="12.75">
      <c r="A351" s="17"/>
      <c r="B351" s="71"/>
      <c r="C351" s="238"/>
      <c r="D351" s="239"/>
      <c r="E351" s="240"/>
      <c r="F351" s="304"/>
      <c r="G351" s="33"/>
      <c r="Q351" s="175"/>
    </row>
    <row r="352" spans="1:17" ht="12.75">
      <c r="A352" s="243"/>
      <c r="B352" s="253"/>
      <c r="C352" s="252" t="s">
        <v>363</v>
      </c>
      <c r="D352" s="244">
        <f>D344+D350</f>
        <v>207459</v>
      </c>
      <c r="E352" s="245">
        <f>E344+E350</f>
        <v>207459</v>
      </c>
      <c r="F352" s="246">
        <f>F344+F350</f>
        <v>15991</v>
      </c>
      <c r="G352" s="11">
        <f>F352/E352*100</f>
        <v>7.708029056343663</v>
      </c>
      <c r="Q352" s="175"/>
    </row>
    <row r="353" spans="1:7" ht="12.75">
      <c r="A353" s="305"/>
      <c r="B353" s="306"/>
      <c r="C353" s="307"/>
      <c r="D353" s="308"/>
      <c r="E353" s="309"/>
      <c r="F353" s="304"/>
      <c r="G353" s="302"/>
    </row>
    <row r="354" spans="1:7" ht="12.75">
      <c r="A354" s="502" t="s">
        <v>88</v>
      </c>
      <c r="B354" s="502"/>
      <c r="C354" s="502"/>
      <c r="D354" s="308"/>
      <c r="E354" s="309"/>
      <c r="F354" s="304"/>
      <c r="G354" s="310"/>
    </row>
    <row r="355" spans="1:18" ht="12.75">
      <c r="A355" s="305"/>
      <c r="B355" s="306"/>
      <c r="C355" s="307"/>
      <c r="D355" s="308"/>
      <c r="E355" s="309"/>
      <c r="F355" s="304"/>
      <c r="G355" s="310"/>
      <c r="R355" s="16" t="s">
        <v>164</v>
      </c>
    </row>
    <row r="356" spans="1:7" ht="25.5">
      <c r="A356" s="7" t="s">
        <v>11</v>
      </c>
      <c r="B356" s="7" t="s">
        <v>12</v>
      </c>
      <c r="C356" s="5" t="s">
        <v>13</v>
      </c>
      <c r="D356" s="54" t="s">
        <v>126</v>
      </c>
      <c r="E356" s="61" t="s">
        <v>127</v>
      </c>
      <c r="F356" s="5" t="s">
        <v>2</v>
      </c>
      <c r="G356" s="53" t="s">
        <v>128</v>
      </c>
    </row>
    <row r="357" spans="1:7" ht="12.75">
      <c r="A357" s="149" t="s">
        <v>87</v>
      </c>
      <c r="B357" s="150">
        <v>6330</v>
      </c>
      <c r="C357" s="153" t="s">
        <v>88</v>
      </c>
      <c r="D357" s="196">
        <v>3327</v>
      </c>
      <c r="E357" s="191">
        <v>3327</v>
      </c>
      <c r="F357" s="364">
        <v>832</v>
      </c>
      <c r="G357" s="189">
        <f>F357/E357*100</f>
        <v>25.007514277126543</v>
      </c>
    </row>
    <row r="358" spans="1:256" s="135" customFormat="1" ht="12.75">
      <c r="A358" s="17"/>
      <c r="B358" s="71"/>
      <c r="C358" s="238"/>
      <c r="D358" s="239"/>
      <c r="E358" s="240"/>
      <c r="F358" s="304"/>
      <c r="G358" s="33"/>
      <c r="H358" s="141"/>
      <c r="I358" s="31"/>
      <c r="J358" s="31"/>
      <c r="K358" s="31"/>
      <c r="L358" s="31"/>
      <c r="M358" s="31"/>
      <c r="N358" s="31"/>
      <c r="O358" s="86"/>
      <c r="P358" s="8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31" customFormat="1" ht="12" customHeight="1">
      <c r="A359" s="243"/>
      <c r="B359" s="253"/>
      <c r="C359" s="252" t="s">
        <v>358</v>
      </c>
      <c r="D359" s="244">
        <f>D352+D357</f>
        <v>210786</v>
      </c>
      <c r="E359" s="244">
        <f>E352+E357</f>
        <v>210786</v>
      </c>
      <c r="F359" s="244">
        <f>F352+F357</f>
        <v>16823</v>
      </c>
      <c r="G359" s="11">
        <f>F359/E359*100</f>
        <v>7.981080337403812</v>
      </c>
      <c r="H359" s="141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  <c r="FS359" s="86"/>
      <c r="FT359" s="86"/>
      <c r="FU359" s="86"/>
      <c r="FV359" s="86"/>
      <c r="FW359" s="86"/>
      <c r="FX359" s="8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86"/>
      <c r="GK359" s="86"/>
      <c r="GL359" s="86"/>
      <c r="GM359" s="86"/>
      <c r="GN359" s="86"/>
      <c r="GO359" s="86"/>
      <c r="GP359" s="86"/>
      <c r="GQ359" s="86"/>
      <c r="GR359" s="86"/>
      <c r="GS359" s="86"/>
      <c r="GT359" s="86"/>
      <c r="GU359" s="86"/>
      <c r="GV359" s="86"/>
      <c r="GW359" s="86"/>
      <c r="GX359" s="86"/>
      <c r="GY359" s="86"/>
      <c r="GZ359" s="86"/>
      <c r="HA359" s="86"/>
      <c r="HB359" s="86"/>
      <c r="HC359" s="86"/>
      <c r="HD359" s="86"/>
      <c r="HE359" s="86"/>
      <c r="HF359" s="86"/>
      <c r="HG359" s="86"/>
      <c r="HH359" s="86"/>
      <c r="HI359" s="86"/>
      <c r="HJ359" s="86"/>
      <c r="HK359" s="86"/>
      <c r="HL359" s="86"/>
      <c r="HM359" s="86"/>
      <c r="HN359" s="86"/>
      <c r="HO359" s="86"/>
      <c r="HP359" s="86"/>
      <c r="HQ359" s="86"/>
      <c r="HR359" s="86"/>
      <c r="HS359" s="86"/>
      <c r="HT359" s="86"/>
      <c r="HU359" s="86"/>
      <c r="HV359" s="86"/>
      <c r="HW359" s="86"/>
      <c r="HX359" s="86"/>
      <c r="HY359" s="86"/>
      <c r="HZ359" s="86"/>
      <c r="IA359" s="86"/>
      <c r="IB359" s="86"/>
      <c r="IC359" s="86"/>
      <c r="ID359" s="86"/>
      <c r="IE359" s="86"/>
      <c r="IF359" s="86"/>
      <c r="IG359" s="86"/>
      <c r="IH359" s="86"/>
      <c r="II359" s="86"/>
      <c r="IJ359" s="86"/>
      <c r="IK359" s="86"/>
      <c r="IL359" s="86"/>
      <c r="IM359" s="86"/>
      <c r="IN359" s="86"/>
      <c r="IO359" s="86"/>
      <c r="IP359" s="86"/>
      <c r="IQ359" s="86"/>
      <c r="IR359" s="86"/>
      <c r="IS359" s="86"/>
      <c r="IT359" s="86"/>
      <c r="IU359" s="86"/>
      <c r="IV359" s="86"/>
    </row>
    <row r="360" spans="1:256" s="31" customFormat="1" ht="12" customHeight="1">
      <c r="A360" s="17"/>
      <c r="B360" s="71"/>
      <c r="C360" s="238"/>
      <c r="D360" s="239"/>
      <c r="E360" s="240"/>
      <c r="F360" s="241"/>
      <c r="G360" s="33"/>
      <c r="H360" s="31" t="s">
        <v>242</v>
      </c>
      <c r="O360" s="86" t="s">
        <v>266</v>
      </c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31" customFormat="1" ht="14.25" customHeight="1">
      <c r="A361" s="171" t="s">
        <v>151</v>
      </c>
      <c r="B361" s="71"/>
      <c r="C361" s="44"/>
      <c r="D361" s="73"/>
      <c r="E361" s="74"/>
      <c r="F361" s="56"/>
      <c r="G361" s="75"/>
      <c r="O361" s="8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31" customFormat="1" ht="14.25" customHeight="1">
      <c r="A362" s="81"/>
      <c r="B362" s="20"/>
      <c r="C362" s="72"/>
      <c r="D362" s="59"/>
      <c r="E362" s="63"/>
      <c r="F362" s="39"/>
      <c r="G362" s="40"/>
      <c r="O362" s="8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31" customFormat="1" ht="12" customHeight="1">
      <c r="A363" s="67" t="s">
        <v>37</v>
      </c>
      <c r="B363"/>
      <c r="C363" s="44"/>
      <c r="D363" s="16"/>
      <c r="E363" s="16"/>
      <c r="F363" s="16"/>
      <c r="G363"/>
      <c r="O363" s="8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5" spans="1:16" ht="25.5">
      <c r="A365" s="89" t="s">
        <v>11</v>
      </c>
      <c r="B365" s="7" t="s">
        <v>12</v>
      </c>
      <c r="C365" s="5" t="s">
        <v>13</v>
      </c>
      <c r="D365" s="54" t="s">
        <v>126</v>
      </c>
      <c r="E365" s="61" t="s">
        <v>127</v>
      </c>
      <c r="F365" s="5" t="s">
        <v>2</v>
      </c>
      <c r="G365" s="53" t="s">
        <v>128</v>
      </c>
      <c r="P365" s="86"/>
    </row>
    <row r="366" spans="1:16" ht="25.5">
      <c r="A366" s="169" t="s">
        <v>35</v>
      </c>
      <c r="B366" s="173" t="s">
        <v>33</v>
      </c>
      <c r="C366" s="165" t="s">
        <v>329</v>
      </c>
      <c r="D366" s="204">
        <v>13000</v>
      </c>
      <c r="E366" s="202">
        <v>13000</v>
      </c>
      <c r="F366" s="456">
        <v>283</v>
      </c>
      <c r="G366" s="206">
        <f aca="true" t="shared" si="10" ref="G366:G372">F366/E366*100</f>
        <v>2.176923076923077</v>
      </c>
      <c r="P366" s="229"/>
    </row>
    <row r="367" spans="1:16" ht="25.5">
      <c r="A367" s="169" t="s">
        <v>35</v>
      </c>
      <c r="B367" s="173" t="s">
        <v>33</v>
      </c>
      <c r="C367" s="165" t="s">
        <v>152</v>
      </c>
      <c r="D367" s="204">
        <v>34900</v>
      </c>
      <c r="E367" s="202">
        <v>34900</v>
      </c>
      <c r="F367" s="456">
        <v>61</v>
      </c>
      <c r="G367" s="206">
        <f t="shared" si="10"/>
        <v>0.17478510028653294</v>
      </c>
      <c r="P367" s="175"/>
    </row>
    <row r="368" spans="1:18" ht="25.5">
      <c r="A368" s="169" t="s">
        <v>35</v>
      </c>
      <c r="B368" s="164" t="s">
        <v>33</v>
      </c>
      <c r="C368" s="153" t="s">
        <v>381</v>
      </c>
      <c r="D368" s="204">
        <v>14700</v>
      </c>
      <c r="E368" s="444">
        <v>14100</v>
      </c>
      <c r="F368" s="455">
        <v>0</v>
      </c>
      <c r="G368" s="206">
        <f t="shared" si="10"/>
        <v>0</v>
      </c>
      <c r="P368" s="86"/>
      <c r="R368" s="214"/>
    </row>
    <row r="369" spans="1:18" ht="25.5">
      <c r="A369" s="169" t="s">
        <v>35</v>
      </c>
      <c r="B369" s="164" t="s">
        <v>33</v>
      </c>
      <c r="C369" s="153" t="s">
        <v>382</v>
      </c>
      <c r="D369" s="204">
        <v>1000</v>
      </c>
      <c r="E369" s="202">
        <v>1000</v>
      </c>
      <c r="F369" s="455">
        <v>0</v>
      </c>
      <c r="G369" s="206">
        <f t="shared" si="10"/>
        <v>0</v>
      </c>
      <c r="P369" s="86"/>
      <c r="R369" s="214"/>
    </row>
    <row r="370" spans="1:18" ht="25.5">
      <c r="A370" s="169" t="s">
        <v>35</v>
      </c>
      <c r="B370" s="164" t="s">
        <v>33</v>
      </c>
      <c r="C370" s="153" t="s">
        <v>153</v>
      </c>
      <c r="D370" s="204">
        <v>10520</v>
      </c>
      <c r="E370" s="444">
        <v>10520</v>
      </c>
      <c r="F370" s="455">
        <v>0</v>
      </c>
      <c r="G370" s="206">
        <f>F370/E370*100</f>
        <v>0</v>
      </c>
      <c r="P370" s="86"/>
      <c r="R370" s="214"/>
    </row>
    <row r="371" spans="1:18" ht="25.5" customHeight="1">
      <c r="A371" s="169" t="s">
        <v>35</v>
      </c>
      <c r="B371" s="164" t="s">
        <v>33</v>
      </c>
      <c r="C371" s="153" t="s">
        <v>581</v>
      </c>
      <c r="D371" s="204">
        <v>0</v>
      </c>
      <c r="E371" s="444">
        <v>165</v>
      </c>
      <c r="F371" s="455">
        <v>165</v>
      </c>
      <c r="G371" s="206">
        <f t="shared" si="10"/>
        <v>100</v>
      </c>
      <c r="P371" s="86"/>
      <c r="R371" s="214"/>
    </row>
    <row r="372" spans="1:256" s="31" customFormat="1" ht="13.5" customHeight="1">
      <c r="A372" s="234"/>
      <c r="B372" s="251"/>
      <c r="C372" s="250" t="s">
        <v>317</v>
      </c>
      <c r="D372" s="335">
        <f>SUM(D366:D371)</f>
        <v>74120</v>
      </c>
      <c r="E372" s="336">
        <f>SUM(E366:E371)</f>
        <v>73685</v>
      </c>
      <c r="F372" s="454">
        <f>SUM(F366:F371)</f>
        <v>509</v>
      </c>
      <c r="G372" s="259">
        <f t="shared" si="10"/>
        <v>0.6907783130895027</v>
      </c>
      <c r="O372" s="8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31" customFormat="1" ht="13.5" customHeight="1">
      <c r="A373" s="17"/>
      <c r="B373" s="71"/>
      <c r="C373" s="238"/>
      <c r="D373" s="338"/>
      <c r="E373" s="339"/>
      <c r="F373" s="340"/>
      <c r="G373" s="261"/>
      <c r="O373" s="8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31" customFormat="1" ht="12.75">
      <c r="A374" s="12" t="s">
        <v>38</v>
      </c>
      <c r="B374"/>
      <c r="C374"/>
      <c r="D374" s="16"/>
      <c r="E374" s="16"/>
      <c r="F374" s="16"/>
      <c r="G374"/>
      <c r="O374" s="8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31" customFormat="1" ht="12.75">
      <c r="A375" s="14"/>
      <c r="B375"/>
      <c r="C375"/>
      <c r="D375" s="16"/>
      <c r="E375" s="16"/>
      <c r="F375" s="16"/>
      <c r="G375"/>
      <c r="O375" s="86"/>
      <c r="P375" s="16"/>
      <c r="Q375" s="16"/>
      <c r="R375" s="217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31" customFormat="1" ht="25.5">
      <c r="A376" s="7" t="s">
        <v>11</v>
      </c>
      <c r="B376" s="88" t="s">
        <v>12</v>
      </c>
      <c r="C376" s="5" t="s">
        <v>13</v>
      </c>
      <c r="D376" s="54" t="s">
        <v>126</v>
      </c>
      <c r="E376" s="61" t="s">
        <v>127</v>
      </c>
      <c r="F376" s="5" t="s">
        <v>2</v>
      </c>
      <c r="G376" s="53" t="s">
        <v>128</v>
      </c>
      <c r="O376" s="86" t="s">
        <v>263</v>
      </c>
      <c r="P376" s="8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31" customFormat="1" ht="25.5">
      <c r="A377" s="149" t="s">
        <v>35</v>
      </c>
      <c r="B377" s="159" t="s">
        <v>33</v>
      </c>
      <c r="C377" s="165" t="s">
        <v>330</v>
      </c>
      <c r="D377" s="255">
        <v>9000</v>
      </c>
      <c r="E377" s="202">
        <v>9000</v>
      </c>
      <c r="F377" s="455">
        <v>783</v>
      </c>
      <c r="G377" s="206">
        <f aca="true" t="shared" si="11" ref="G377:G386">F377/E377*100</f>
        <v>8.7</v>
      </c>
      <c r="O377" s="86" t="s">
        <v>265</v>
      </c>
      <c r="P377" s="8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 s="31" customFormat="1" ht="25.5">
      <c r="A378" s="149" t="s">
        <v>35</v>
      </c>
      <c r="B378" s="150" t="s">
        <v>33</v>
      </c>
      <c r="C378" s="153" t="s">
        <v>152</v>
      </c>
      <c r="D378" s="255">
        <v>66800</v>
      </c>
      <c r="E378" s="202">
        <v>66800</v>
      </c>
      <c r="F378" s="455">
        <v>53</v>
      </c>
      <c r="G378" s="206">
        <f t="shared" si="11"/>
        <v>0.07934131736526946</v>
      </c>
      <c r="O378" s="86" t="s">
        <v>265</v>
      </c>
      <c r="P378" s="86"/>
      <c r="Q378" s="16"/>
      <c r="R378" s="2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  <c r="IV378" s="16"/>
    </row>
    <row r="379" spans="1:256" s="31" customFormat="1" ht="25.5">
      <c r="A379" s="169" t="s">
        <v>35</v>
      </c>
      <c r="B379" s="164" t="s">
        <v>33</v>
      </c>
      <c r="C379" s="153" t="s">
        <v>381</v>
      </c>
      <c r="D379" s="255">
        <v>20300</v>
      </c>
      <c r="E379" s="444">
        <v>20900</v>
      </c>
      <c r="F379" s="455">
        <v>187</v>
      </c>
      <c r="G379" s="206">
        <f t="shared" si="11"/>
        <v>0.894736842105263</v>
      </c>
      <c r="H379" s="31" t="s">
        <v>241</v>
      </c>
      <c r="O379" s="86" t="s">
        <v>267</v>
      </c>
      <c r="P379" s="8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  <c r="IH379" s="16"/>
      <c r="II379" s="16"/>
      <c r="IJ379" s="16"/>
      <c r="IK379" s="16"/>
      <c r="IL379" s="16"/>
      <c r="IM379" s="16"/>
      <c r="IN379" s="16"/>
      <c r="IO379" s="16"/>
      <c r="IP379" s="16"/>
      <c r="IQ379" s="16"/>
      <c r="IR379" s="16"/>
      <c r="IS379" s="16"/>
      <c r="IT379" s="16"/>
      <c r="IU379" s="16"/>
      <c r="IV379" s="16"/>
    </row>
    <row r="380" spans="1:256" s="31" customFormat="1" ht="25.5">
      <c r="A380" s="169" t="s">
        <v>35</v>
      </c>
      <c r="B380" s="164" t="s">
        <v>33</v>
      </c>
      <c r="C380" s="153" t="s">
        <v>382</v>
      </c>
      <c r="D380" s="204">
        <v>1500</v>
      </c>
      <c r="E380" s="202">
        <v>1500</v>
      </c>
      <c r="F380" s="455">
        <v>68</v>
      </c>
      <c r="G380" s="206">
        <f t="shared" si="11"/>
        <v>4.533333333333333</v>
      </c>
      <c r="O380" s="86"/>
      <c r="P380" s="8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  <c r="IH380" s="16"/>
      <c r="II380" s="16"/>
      <c r="IJ380" s="16"/>
      <c r="IK380" s="16"/>
      <c r="IL380" s="16"/>
      <c r="IM380" s="16"/>
      <c r="IN380" s="16"/>
      <c r="IO380" s="16"/>
      <c r="IP380" s="16"/>
      <c r="IQ380" s="16"/>
      <c r="IR380" s="16"/>
      <c r="IS380" s="16"/>
      <c r="IT380" s="16"/>
      <c r="IU380" s="16"/>
      <c r="IV380" s="16"/>
    </row>
    <row r="381" spans="1:256" s="31" customFormat="1" ht="25.5">
      <c r="A381" s="169" t="s">
        <v>35</v>
      </c>
      <c r="B381" s="164" t="s">
        <v>33</v>
      </c>
      <c r="C381" s="153" t="s">
        <v>153</v>
      </c>
      <c r="D381" s="255">
        <v>3480</v>
      </c>
      <c r="E381" s="202">
        <v>3480</v>
      </c>
      <c r="F381" s="455">
        <v>0</v>
      </c>
      <c r="G381" s="206">
        <f t="shared" si="11"/>
        <v>0</v>
      </c>
      <c r="O381" s="86" t="s">
        <v>268</v>
      </c>
      <c r="P381" s="8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  <c r="IV381" s="16"/>
    </row>
    <row r="382" spans="1:16" ht="12.75">
      <c r="A382" s="149" t="s">
        <v>35</v>
      </c>
      <c r="B382" s="150">
        <v>2212</v>
      </c>
      <c r="C382" s="153" t="s">
        <v>154</v>
      </c>
      <c r="D382" s="255">
        <v>372418</v>
      </c>
      <c r="E382" s="444">
        <v>372253</v>
      </c>
      <c r="F382" s="455">
        <v>28137</v>
      </c>
      <c r="G382" s="206">
        <f t="shared" si="11"/>
        <v>7.558569037724343</v>
      </c>
      <c r="P382" s="86"/>
    </row>
    <row r="383" spans="1:16" ht="12.75">
      <c r="A383" s="149" t="s">
        <v>35</v>
      </c>
      <c r="B383" s="150" t="s">
        <v>33</v>
      </c>
      <c r="C383" s="153" t="s">
        <v>155</v>
      </c>
      <c r="D383" s="255">
        <v>11000</v>
      </c>
      <c r="E383" s="202">
        <v>11000</v>
      </c>
      <c r="F383" s="455">
        <v>795</v>
      </c>
      <c r="G383" s="206">
        <f t="shared" si="11"/>
        <v>7.227272727272727</v>
      </c>
      <c r="P383" s="86"/>
    </row>
    <row r="384" spans="1:17" ht="12.75">
      <c r="A384" s="149" t="s">
        <v>35</v>
      </c>
      <c r="B384" s="150" t="s">
        <v>33</v>
      </c>
      <c r="C384" s="153" t="s">
        <v>156</v>
      </c>
      <c r="D384" s="255">
        <v>40900</v>
      </c>
      <c r="E384" s="444">
        <v>41350</v>
      </c>
      <c r="F384" s="455">
        <v>61</v>
      </c>
      <c r="G384" s="206">
        <f t="shared" si="11"/>
        <v>0.1475211608222491</v>
      </c>
      <c r="P384" s="86"/>
      <c r="Q384" s="175"/>
    </row>
    <row r="385" spans="1:17" ht="12.75">
      <c r="A385" s="149" t="s">
        <v>35</v>
      </c>
      <c r="B385" s="150">
        <v>3533</v>
      </c>
      <c r="C385" s="153" t="s">
        <v>558</v>
      </c>
      <c r="D385" s="255">
        <v>3000</v>
      </c>
      <c r="E385" s="202">
        <v>3000</v>
      </c>
      <c r="F385" s="455">
        <v>0</v>
      </c>
      <c r="G385" s="206">
        <f t="shared" si="11"/>
        <v>0</v>
      </c>
      <c r="P385" s="86"/>
      <c r="Q385" s="175"/>
    </row>
    <row r="386" spans="1:17" ht="12.75">
      <c r="A386" s="149" t="s">
        <v>35</v>
      </c>
      <c r="B386" s="150" t="s">
        <v>33</v>
      </c>
      <c r="C386" s="153" t="s">
        <v>375</v>
      </c>
      <c r="D386" s="255">
        <v>21100</v>
      </c>
      <c r="E386" s="202">
        <v>21100</v>
      </c>
      <c r="F386" s="455">
        <v>75</v>
      </c>
      <c r="G386" s="206">
        <f t="shared" si="11"/>
        <v>0.35545023696682465</v>
      </c>
      <c r="P386" s="86"/>
      <c r="Q386" s="175"/>
    </row>
    <row r="387" spans="1:16" ht="12.75">
      <c r="A387" s="149" t="s">
        <v>35</v>
      </c>
      <c r="B387" s="150">
        <v>6172</v>
      </c>
      <c r="C387" s="153" t="s">
        <v>373</v>
      </c>
      <c r="D387" s="255">
        <v>25000</v>
      </c>
      <c r="E387" s="202">
        <v>25000</v>
      </c>
      <c r="F387" s="455">
        <v>0</v>
      </c>
      <c r="G387" s="206">
        <f>F387/E387*100</f>
        <v>0</v>
      </c>
      <c r="P387" s="86"/>
    </row>
    <row r="388" spans="1:256" s="135" customFormat="1" ht="14.25" customHeight="1">
      <c r="A388" s="234"/>
      <c r="B388" s="251"/>
      <c r="C388" s="337" t="s">
        <v>318</v>
      </c>
      <c r="D388" s="335">
        <f>SUM(D377:D387)</f>
        <v>574498</v>
      </c>
      <c r="E388" s="336">
        <f>SUM(E377:E387)</f>
        <v>575383</v>
      </c>
      <c r="F388" s="454">
        <f>SUM(F377:F387)</f>
        <v>30159</v>
      </c>
      <c r="G388" s="259">
        <f>F388/E388*100</f>
        <v>5.241552148742663</v>
      </c>
      <c r="H388" s="141"/>
      <c r="I388" s="31"/>
      <c r="J388" s="31"/>
      <c r="K388" s="31"/>
      <c r="L388" s="31"/>
      <c r="M388" s="31"/>
      <c r="N388" s="31"/>
      <c r="O388" s="86"/>
      <c r="P388" s="8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  <c r="IV388" s="16"/>
    </row>
    <row r="389" spans="1:256" s="135" customFormat="1" ht="14.25" customHeight="1">
      <c r="A389" s="234"/>
      <c r="B389" s="251"/>
      <c r="C389" s="425"/>
      <c r="D389" s="426"/>
      <c r="E389" s="427"/>
      <c r="F389" s="428"/>
      <c r="G389" s="429"/>
      <c r="H389" s="141"/>
      <c r="I389" s="31"/>
      <c r="J389" s="31"/>
      <c r="K389" s="31"/>
      <c r="L389" s="31"/>
      <c r="M389" s="31"/>
      <c r="N389" s="31"/>
      <c r="O389" s="86"/>
      <c r="P389" s="8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  <c r="IV389" s="16"/>
    </row>
    <row r="390" spans="1:256" s="31" customFormat="1" ht="14.25" customHeight="1">
      <c r="A390" s="243"/>
      <c r="B390" s="253"/>
      <c r="C390" s="252" t="s">
        <v>319</v>
      </c>
      <c r="D390" s="246">
        <f>D372+D388</f>
        <v>648618</v>
      </c>
      <c r="E390" s="246">
        <f>E372+E388</f>
        <v>649068</v>
      </c>
      <c r="F390" s="246">
        <f>F372+F388</f>
        <v>30668</v>
      </c>
      <c r="G390" s="260">
        <f>F390/E390*100</f>
        <v>4.72492866695015</v>
      </c>
      <c r="H390" s="141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  <c r="FS390" s="86"/>
      <c r="FT390" s="86"/>
      <c r="FU390" s="86"/>
      <c r="FV390" s="86"/>
      <c r="FW390" s="86"/>
      <c r="FX390" s="86"/>
      <c r="FY390" s="86"/>
      <c r="FZ390" s="86"/>
      <c r="GA390" s="86"/>
      <c r="GB390" s="86"/>
      <c r="GC390" s="86"/>
      <c r="GD390" s="86"/>
      <c r="GE390" s="86"/>
      <c r="GF390" s="86"/>
      <c r="GG390" s="86"/>
      <c r="GH390" s="86"/>
      <c r="GI390" s="86"/>
      <c r="GJ390" s="86"/>
      <c r="GK390" s="86"/>
      <c r="GL390" s="86"/>
      <c r="GM390" s="86"/>
      <c r="GN390" s="86"/>
      <c r="GO390" s="86"/>
      <c r="GP390" s="86"/>
      <c r="GQ390" s="86"/>
      <c r="GR390" s="86"/>
      <c r="GS390" s="86"/>
      <c r="GT390" s="86"/>
      <c r="GU390" s="86"/>
      <c r="GV390" s="86"/>
      <c r="GW390" s="86"/>
      <c r="GX390" s="86"/>
      <c r="GY390" s="86"/>
      <c r="GZ390" s="86"/>
      <c r="HA390" s="86"/>
      <c r="HB390" s="86"/>
      <c r="HC390" s="86"/>
      <c r="HD390" s="86"/>
      <c r="HE390" s="86"/>
      <c r="HF390" s="86"/>
      <c r="HG390" s="86"/>
      <c r="HH390" s="86"/>
      <c r="HI390" s="86"/>
      <c r="HJ390" s="86"/>
      <c r="HK390" s="86"/>
      <c r="HL390" s="86"/>
      <c r="HM390" s="86"/>
      <c r="HN390" s="86"/>
      <c r="HO390" s="86"/>
      <c r="HP390" s="86"/>
      <c r="HQ390" s="86"/>
      <c r="HR390" s="86"/>
      <c r="HS390" s="86"/>
      <c r="HT390" s="86"/>
      <c r="HU390" s="86"/>
      <c r="HV390" s="86"/>
      <c r="HW390" s="86"/>
      <c r="HX390" s="86"/>
      <c r="HY390" s="86"/>
      <c r="HZ390" s="86"/>
      <c r="IA390" s="86"/>
      <c r="IB390" s="86"/>
      <c r="IC390" s="86"/>
      <c r="ID390" s="86"/>
      <c r="IE390" s="86"/>
      <c r="IF390" s="86"/>
      <c r="IG390" s="86"/>
      <c r="IH390" s="86"/>
      <c r="II390" s="86"/>
      <c r="IJ390" s="86"/>
      <c r="IK390" s="86"/>
      <c r="IL390" s="86"/>
      <c r="IM390" s="86"/>
      <c r="IN390" s="86"/>
      <c r="IO390" s="86"/>
      <c r="IP390" s="86"/>
      <c r="IQ390" s="86"/>
      <c r="IR390" s="86"/>
      <c r="IS390" s="86"/>
      <c r="IT390" s="86"/>
      <c r="IU390" s="86"/>
      <c r="IV390" s="86"/>
    </row>
    <row r="391" spans="1:256" s="31" customFormat="1" ht="16.5" customHeight="1">
      <c r="A391" s="17"/>
      <c r="B391" s="71"/>
      <c r="C391" s="238"/>
      <c r="D391" s="239"/>
      <c r="E391" s="240"/>
      <c r="F391" s="241"/>
      <c r="G391" s="33"/>
      <c r="O391" s="8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s="31" customFormat="1" ht="15.75">
      <c r="A392" s="76" t="s">
        <v>64</v>
      </c>
      <c r="D392" s="86"/>
      <c r="E392" s="86"/>
      <c r="F392" s="86"/>
      <c r="O392" s="8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2:256" s="31" customFormat="1" ht="12.75">
      <c r="B393"/>
      <c r="C393"/>
      <c r="D393" s="16"/>
      <c r="E393" s="16"/>
      <c r="F393" s="16"/>
      <c r="G393"/>
      <c r="O393" s="8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  <c r="IU393" s="16"/>
      <c r="IV393" s="16"/>
    </row>
    <row r="394" spans="1:256" s="31" customFormat="1" ht="12.75">
      <c r="A394" s="67" t="s">
        <v>37</v>
      </c>
      <c r="B394"/>
      <c r="C394"/>
      <c r="D394" s="16"/>
      <c r="E394" s="16"/>
      <c r="F394" s="16"/>
      <c r="G394"/>
      <c r="O394" s="8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2:256" s="31" customFormat="1" ht="12.75">
      <c r="B395"/>
      <c r="C395"/>
      <c r="D395" s="16"/>
      <c r="E395" s="16"/>
      <c r="F395" s="16"/>
      <c r="G395"/>
      <c r="O395" s="86" t="s">
        <v>269</v>
      </c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  <c r="IH395" s="16"/>
      <c r="II395" s="16"/>
      <c r="IJ395" s="16"/>
      <c r="IK395" s="16"/>
      <c r="IL395" s="16"/>
      <c r="IM395" s="16"/>
      <c r="IN395" s="16"/>
      <c r="IO395" s="16"/>
      <c r="IP395" s="16"/>
      <c r="IQ395" s="16"/>
      <c r="IR395" s="16"/>
      <c r="IS395" s="16"/>
      <c r="IT395" s="16"/>
      <c r="IU395" s="16"/>
      <c r="IV395" s="16"/>
    </row>
    <row r="396" spans="1:256" s="31" customFormat="1" ht="25.5">
      <c r="A396" s="7" t="s">
        <v>11</v>
      </c>
      <c r="B396" s="7" t="s">
        <v>12</v>
      </c>
      <c r="C396" s="5" t="s">
        <v>13</v>
      </c>
      <c r="D396" s="54" t="s">
        <v>126</v>
      </c>
      <c r="E396" s="61" t="s">
        <v>127</v>
      </c>
      <c r="F396" s="5" t="s">
        <v>2</v>
      </c>
      <c r="G396" s="53" t="s">
        <v>128</v>
      </c>
      <c r="O396" s="86" t="s">
        <v>269</v>
      </c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  <c r="IU396" s="16"/>
      <c r="IV396" s="16"/>
    </row>
    <row r="397" spans="1:15" ht="12.75">
      <c r="A397" s="149" t="s">
        <v>65</v>
      </c>
      <c r="B397" s="150">
        <v>2139</v>
      </c>
      <c r="C397" s="153" t="s">
        <v>100</v>
      </c>
      <c r="D397" s="196">
        <v>2950</v>
      </c>
      <c r="E397" s="191">
        <v>2950</v>
      </c>
      <c r="F397" s="364">
        <v>130</v>
      </c>
      <c r="G397" s="38">
        <f aca="true" t="shared" si="12" ref="G397:G404">F397/E397*100</f>
        <v>4.406779661016949</v>
      </c>
      <c r="H397" s="31"/>
      <c r="O397" s="175"/>
    </row>
    <row r="398" spans="1:18" ht="12.75">
      <c r="A398" s="149" t="s">
        <v>65</v>
      </c>
      <c r="B398" s="150">
        <v>2140</v>
      </c>
      <c r="C398" s="153" t="s">
        <v>67</v>
      </c>
      <c r="D398" s="196">
        <v>4620</v>
      </c>
      <c r="E398" s="191">
        <v>4620</v>
      </c>
      <c r="F398" s="364">
        <v>1789</v>
      </c>
      <c r="G398" s="38">
        <f t="shared" si="12"/>
        <v>38.722943722943725</v>
      </c>
      <c r="H398" s="31"/>
      <c r="R398" s="176"/>
    </row>
    <row r="399" spans="1:256" s="14" customFormat="1" ht="25.5">
      <c r="A399" s="169" t="s">
        <v>65</v>
      </c>
      <c r="B399" s="164">
        <v>2199</v>
      </c>
      <c r="C399" s="153" t="s">
        <v>66</v>
      </c>
      <c r="D399" s="204">
        <v>750</v>
      </c>
      <c r="E399" s="202">
        <v>750</v>
      </c>
      <c r="F399" s="444">
        <v>35</v>
      </c>
      <c r="G399" s="206">
        <f t="shared" si="12"/>
        <v>4.666666666666667</v>
      </c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  <c r="IH399" s="16"/>
      <c r="II399" s="16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  <c r="IU399" s="16"/>
      <c r="IV399" s="16"/>
    </row>
    <row r="400" spans="1:256" s="14" customFormat="1" ht="12.75">
      <c r="A400" s="169" t="s">
        <v>65</v>
      </c>
      <c r="B400" s="164">
        <v>3636</v>
      </c>
      <c r="C400" s="153" t="s">
        <v>570</v>
      </c>
      <c r="D400" s="204">
        <v>0</v>
      </c>
      <c r="E400" s="444">
        <v>5000</v>
      </c>
      <c r="F400" s="444">
        <v>0</v>
      </c>
      <c r="G400" s="206">
        <f t="shared" si="12"/>
        <v>0</v>
      </c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  <c r="IH400" s="16"/>
      <c r="II400" s="16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  <c r="IU400" s="16"/>
      <c r="IV400" s="16"/>
    </row>
    <row r="401" spans="1:256" s="14" customFormat="1" ht="12.75">
      <c r="A401" s="149" t="s">
        <v>65</v>
      </c>
      <c r="B401" s="150">
        <v>3699</v>
      </c>
      <c r="C401" s="153" t="s">
        <v>314</v>
      </c>
      <c r="D401" s="196">
        <v>72000</v>
      </c>
      <c r="E401" s="191">
        <v>72000</v>
      </c>
      <c r="F401" s="364">
        <v>0</v>
      </c>
      <c r="G401" s="206">
        <f t="shared" si="12"/>
        <v>0</v>
      </c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s="14" customFormat="1" ht="12.75">
      <c r="A402" s="169" t="s">
        <v>53</v>
      </c>
      <c r="B402" s="164">
        <v>3635</v>
      </c>
      <c r="C402" s="153" t="s">
        <v>579</v>
      </c>
      <c r="D402" s="204">
        <v>6000</v>
      </c>
      <c r="E402" s="444">
        <v>6000</v>
      </c>
      <c r="F402" s="444">
        <v>0</v>
      </c>
      <c r="G402" s="206">
        <f t="shared" si="12"/>
        <v>0</v>
      </c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  <c r="ID402" s="16"/>
      <c r="IE402" s="16"/>
      <c r="IF402" s="16"/>
      <c r="IG402" s="16"/>
      <c r="IH402" s="16"/>
      <c r="II402" s="16"/>
      <c r="IJ402" s="16"/>
      <c r="IK402" s="16"/>
      <c r="IL402" s="16"/>
      <c r="IM402" s="16"/>
      <c r="IN402" s="16"/>
      <c r="IO402" s="16"/>
      <c r="IP402" s="16"/>
      <c r="IQ402" s="16"/>
      <c r="IR402" s="16"/>
      <c r="IS402" s="16"/>
      <c r="IT402" s="16"/>
      <c r="IU402" s="16"/>
      <c r="IV402" s="16"/>
    </row>
    <row r="403" spans="1:256" s="14" customFormat="1" ht="12.75">
      <c r="A403" s="149" t="s">
        <v>148</v>
      </c>
      <c r="B403" s="150">
        <v>5311</v>
      </c>
      <c r="C403" s="153" t="s">
        <v>580</v>
      </c>
      <c r="D403" s="196">
        <v>1514</v>
      </c>
      <c r="E403" s="191">
        <v>1514</v>
      </c>
      <c r="F403" s="364">
        <v>0</v>
      </c>
      <c r="G403" s="206">
        <f t="shared" si="12"/>
        <v>0</v>
      </c>
      <c r="O403" s="8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  <c r="IT403" s="16"/>
      <c r="IU403" s="16"/>
      <c r="IV403" s="16"/>
    </row>
    <row r="404" spans="1:7" ht="12.75">
      <c r="A404" s="234"/>
      <c r="B404" s="251"/>
      <c r="C404" s="250" t="s">
        <v>317</v>
      </c>
      <c r="D404" s="235">
        <f>SUM(D397:D403)</f>
        <v>87834</v>
      </c>
      <c r="E404" s="236">
        <f>SUM(E397:E403)</f>
        <v>92834</v>
      </c>
      <c r="F404" s="270">
        <f>SUM(F397:F403)</f>
        <v>1954</v>
      </c>
      <c r="G404" s="126">
        <f t="shared" si="12"/>
        <v>2.1048322812762565</v>
      </c>
    </row>
    <row r="405" spans="1:7" ht="12.75">
      <c r="A405" s="17"/>
      <c r="B405" s="71"/>
      <c r="C405" s="238"/>
      <c r="D405" s="239"/>
      <c r="E405" s="240"/>
      <c r="F405" s="304"/>
      <c r="G405" s="129"/>
    </row>
    <row r="406" spans="1:7" ht="12.75">
      <c r="A406" s="243"/>
      <c r="B406" s="253"/>
      <c r="C406" s="252" t="s">
        <v>360</v>
      </c>
      <c r="D406" s="244">
        <f>D404</f>
        <v>87834</v>
      </c>
      <c r="E406" s="245">
        <f>E404</f>
        <v>92834</v>
      </c>
      <c r="F406" s="246">
        <f>F404</f>
        <v>1954</v>
      </c>
      <c r="G406" s="29">
        <f>F406/E406*100</f>
        <v>2.1048322812762565</v>
      </c>
    </row>
    <row r="407" spans="1:7" ht="12.75">
      <c r="A407" s="17"/>
      <c r="B407" s="71"/>
      <c r="C407" s="238"/>
      <c r="D407" s="239"/>
      <c r="E407" s="240"/>
      <c r="F407" s="304"/>
      <c r="G407" s="129"/>
    </row>
    <row r="408" spans="1:7" ht="15.75">
      <c r="A408" s="76" t="s">
        <v>553</v>
      </c>
      <c r="B408" s="31"/>
      <c r="C408" s="31"/>
      <c r="D408" s="308"/>
      <c r="E408" s="309"/>
      <c r="F408" s="304"/>
      <c r="G408" s="302"/>
    </row>
    <row r="409" spans="1:7" ht="12.75">
      <c r="A409" s="17"/>
      <c r="B409" s="71"/>
      <c r="C409" s="238"/>
      <c r="D409" s="239"/>
      <c r="E409" s="240"/>
      <c r="F409" s="304"/>
      <c r="G409" s="33"/>
    </row>
    <row r="410" spans="1:2" ht="12.75">
      <c r="A410" s="80" t="s">
        <v>37</v>
      </c>
      <c r="B410" s="15"/>
    </row>
    <row r="411" spans="1:4" ht="12.75">
      <c r="A411" s="70"/>
      <c r="B411" s="15"/>
      <c r="D411" s="16" t="s">
        <v>322</v>
      </c>
    </row>
    <row r="412" spans="1:16" ht="25.5">
      <c r="A412" s="7" t="s">
        <v>11</v>
      </c>
      <c r="B412" s="7" t="s">
        <v>12</v>
      </c>
      <c r="C412" s="5" t="s">
        <v>13</v>
      </c>
      <c r="D412" s="54" t="s">
        <v>126</v>
      </c>
      <c r="E412" s="61" t="s">
        <v>127</v>
      </c>
      <c r="F412" s="5" t="s">
        <v>2</v>
      </c>
      <c r="G412" s="53" t="s">
        <v>128</v>
      </c>
      <c r="P412" s="175"/>
    </row>
    <row r="413" spans="1:16" ht="12.75">
      <c r="A413" s="149" t="s">
        <v>92</v>
      </c>
      <c r="B413" s="150">
        <v>3636</v>
      </c>
      <c r="C413" s="153" t="s">
        <v>165</v>
      </c>
      <c r="D413" s="196">
        <v>3420</v>
      </c>
      <c r="E413" s="191">
        <v>3420</v>
      </c>
      <c r="F413" s="364">
        <v>119</v>
      </c>
      <c r="G413" s="38">
        <f>F413/E413*100</f>
        <v>3.47953216374269</v>
      </c>
      <c r="P413" s="175"/>
    </row>
    <row r="414" spans="1:16" ht="12.75">
      <c r="A414" s="169" t="s">
        <v>92</v>
      </c>
      <c r="B414" s="162">
        <v>6172</v>
      </c>
      <c r="C414" s="153" t="s">
        <v>91</v>
      </c>
      <c r="D414" s="204">
        <v>12500</v>
      </c>
      <c r="E414" s="204">
        <v>12500</v>
      </c>
      <c r="F414" s="444">
        <v>1259</v>
      </c>
      <c r="G414" s="38">
        <f>F414/E414*100</f>
        <v>10.072000000000001</v>
      </c>
      <c r="P414" s="175"/>
    </row>
    <row r="415" spans="1:7" ht="12.75">
      <c r="A415" s="234"/>
      <c r="B415" s="251"/>
      <c r="C415" s="250" t="s">
        <v>317</v>
      </c>
      <c r="D415" s="424">
        <f>SUM(D413:D414)</f>
        <v>15920</v>
      </c>
      <c r="E415" s="424">
        <f>SUM(E413:E414)</f>
        <v>15920</v>
      </c>
      <c r="F415" s="452">
        <f>SUM(F413:F414)</f>
        <v>1378</v>
      </c>
      <c r="G415" s="126">
        <f>F415/E415*100</f>
        <v>8.65577889447236</v>
      </c>
    </row>
    <row r="416" spans="1:7" ht="12.75">
      <c r="A416" s="17"/>
      <c r="B416" s="71"/>
      <c r="C416" s="238"/>
      <c r="D416" s="239"/>
      <c r="E416" s="240"/>
      <c r="F416" s="304"/>
      <c r="G416" s="33"/>
    </row>
    <row r="417" spans="1:7" ht="12.75">
      <c r="A417" s="45" t="s">
        <v>38</v>
      </c>
      <c r="B417" s="20"/>
      <c r="C417" s="44"/>
      <c r="D417" s="59"/>
      <c r="E417" s="63"/>
      <c r="F417" s="56"/>
      <c r="G417" s="40"/>
    </row>
    <row r="418" spans="1:7" ht="12.75">
      <c r="A418" s="17"/>
      <c r="B418" s="20"/>
      <c r="C418" s="44"/>
      <c r="D418" s="59"/>
      <c r="E418" s="63"/>
      <c r="F418" s="56"/>
      <c r="G418" s="40"/>
    </row>
    <row r="419" spans="1:7" ht="25.5">
      <c r="A419" s="7" t="s">
        <v>11</v>
      </c>
      <c r="B419" s="7" t="s">
        <v>12</v>
      </c>
      <c r="C419" s="5" t="s">
        <v>13</v>
      </c>
      <c r="D419" s="54" t="s">
        <v>126</v>
      </c>
      <c r="E419" s="61" t="s">
        <v>127</v>
      </c>
      <c r="F419" s="5" t="s">
        <v>2</v>
      </c>
      <c r="G419" s="53" t="s">
        <v>128</v>
      </c>
    </row>
    <row r="420" spans="1:7" ht="12.75">
      <c r="A420" s="149" t="s">
        <v>92</v>
      </c>
      <c r="B420" s="150">
        <v>3636</v>
      </c>
      <c r="C420" s="153" t="s">
        <v>165</v>
      </c>
      <c r="D420" s="196">
        <v>1030</v>
      </c>
      <c r="E420" s="191">
        <v>1030</v>
      </c>
      <c r="F420" s="453">
        <v>0</v>
      </c>
      <c r="G420" s="38">
        <f>F420/E420*100</f>
        <v>0</v>
      </c>
    </row>
    <row r="421" spans="1:7" ht="12.75">
      <c r="A421" s="149" t="s">
        <v>92</v>
      </c>
      <c r="B421" s="150">
        <v>6172</v>
      </c>
      <c r="C421" s="153" t="s">
        <v>91</v>
      </c>
      <c r="D421" s="196">
        <v>6000</v>
      </c>
      <c r="E421" s="191">
        <v>6000</v>
      </c>
      <c r="F421" s="453">
        <v>699</v>
      </c>
      <c r="G421" s="38">
        <f>F421/E421*100</f>
        <v>11.65</v>
      </c>
    </row>
    <row r="422" spans="1:7" ht="12.75">
      <c r="A422" s="234"/>
      <c r="B422" s="251"/>
      <c r="C422" s="337" t="s">
        <v>318</v>
      </c>
      <c r="D422" s="335">
        <f>SUM(D420:D421)</f>
        <v>7030</v>
      </c>
      <c r="E422" s="336">
        <f>SUM(E420:E421)</f>
        <v>7030</v>
      </c>
      <c r="F422" s="454">
        <f>SUM(F420:F421)</f>
        <v>699</v>
      </c>
      <c r="G422" s="259">
        <f>F422/E422*100</f>
        <v>9.943100995732575</v>
      </c>
    </row>
    <row r="423" spans="1:7" ht="12.75">
      <c r="A423" s="17"/>
      <c r="B423" s="71"/>
      <c r="C423" s="238"/>
      <c r="D423" s="239"/>
      <c r="E423" s="240"/>
      <c r="F423" s="304"/>
      <c r="G423" s="129"/>
    </row>
    <row r="424" spans="1:256" s="14" customFormat="1" ht="12.75">
      <c r="A424" s="243"/>
      <c r="B424" s="253"/>
      <c r="C424" s="252" t="s">
        <v>319</v>
      </c>
      <c r="D424" s="244">
        <f>D415+D422</f>
        <v>22950</v>
      </c>
      <c r="E424" s="245">
        <f>E415+E422</f>
        <v>22950</v>
      </c>
      <c r="F424" s="246">
        <f>F415+F422</f>
        <v>2077</v>
      </c>
      <c r="G424" s="29">
        <f>F424/E424*100</f>
        <v>9.050108932461875</v>
      </c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s="14" customFormat="1" ht="12.75">
      <c r="A425" s="305"/>
      <c r="B425" s="306"/>
      <c r="C425" s="307"/>
      <c r="D425" s="308"/>
      <c r="E425" s="309"/>
      <c r="F425" s="304"/>
      <c r="G425" s="405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s="14" customFormat="1" ht="15.75">
      <c r="A426" s="76" t="s">
        <v>555</v>
      </c>
      <c r="B426" s="31"/>
      <c r="C426" s="31"/>
      <c r="D426" s="308"/>
      <c r="E426" s="309"/>
      <c r="F426" s="304"/>
      <c r="G426" s="405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s="14" customFormat="1" ht="12.75">
      <c r="A427" s="305"/>
      <c r="B427" s="306"/>
      <c r="C427" s="307"/>
      <c r="D427" s="308"/>
      <c r="E427" s="309"/>
      <c r="F427" s="304"/>
      <c r="G427" s="405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  <c r="IV427" s="16"/>
    </row>
    <row r="428" spans="1:2" ht="12.75">
      <c r="A428" s="80" t="s">
        <v>37</v>
      </c>
      <c r="B428" s="15"/>
    </row>
    <row r="429" spans="1:4" ht="12.75">
      <c r="A429" s="70"/>
      <c r="B429" s="15"/>
      <c r="D429" s="16" t="s">
        <v>322</v>
      </c>
    </row>
    <row r="430" spans="1:16" ht="25.5">
      <c r="A430" s="7" t="s">
        <v>11</v>
      </c>
      <c r="B430" s="7" t="s">
        <v>12</v>
      </c>
      <c r="C430" s="5" t="s">
        <v>13</v>
      </c>
      <c r="D430" s="54" t="s">
        <v>126</v>
      </c>
      <c r="E430" s="61" t="s">
        <v>127</v>
      </c>
      <c r="F430" s="5" t="s">
        <v>2</v>
      </c>
      <c r="G430" s="53" t="s">
        <v>128</v>
      </c>
      <c r="P430" s="175"/>
    </row>
    <row r="431" spans="1:16" ht="12.75">
      <c r="A431" s="149" t="s">
        <v>371</v>
      </c>
      <c r="B431" s="150">
        <v>3636</v>
      </c>
      <c r="C431" s="153" t="s">
        <v>165</v>
      </c>
      <c r="D431" s="196">
        <v>161</v>
      </c>
      <c r="E431" s="191">
        <v>161</v>
      </c>
      <c r="F431" s="364">
        <v>0</v>
      </c>
      <c r="G431" s="38">
        <f>F431/E431*100</f>
        <v>0</v>
      </c>
      <c r="P431" s="175"/>
    </row>
    <row r="432" spans="1:7" ht="12.75">
      <c r="A432" s="234"/>
      <c r="B432" s="251"/>
      <c r="C432" s="250" t="s">
        <v>317</v>
      </c>
      <c r="D432" s="424">
        <f>SUM(D431:D431)</f>
        <v>161</v>
      </c>
      <c r="E432" s="424">
        <f>SUM(E431:E431)</f>
        <v>161</v>
      </c>
      <c r="F432" s="452">
        <f>SUM(F431:F431)</f>
        <v>0</v>
      </c>
      <c r="G432" s="126">
        <f>F432/E432*100</f>
        <v>0</v>
      </c>
    </row>
    <row r="433" spans="1:256" s="14" customFormat="1" ht="12.75">
      <c r="A433" s="305"/>
      <c r="B433" s="306"/>
      <c r="C433" s="307"/>
      <c r="D433" s="308"/>
      <c r="E433" s="309"/>
      <c r="F433" s="304"/>
      <c r="G433" s="405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  <c r="IH433" s="16"/>
      <c r="II433" s="16"/>
      <c r="IJ433" s="16"/>
      <c r="IK433" s="16"/>
      <c r="IL433" s="16"/>
      <c r="IM433" s="16"/>
      <c r="IN433" s="16"/>
      <c r="IO433" s="16"/>
      <c r="IP433" s="16"/>
      <c r="IQ433" s="16"/>
      <c r="IR433" s="16"/>
      <c r="IS433" s="16"/>
      <c r="IT433" s="16"/>
      <c r="IU433" s="16"/>
      <c r="IV433" s="16"/>
    </row>
    <row r="434" spans="1:256" s="14" customFormat="1" ht="12.75">
      <c r="A434" s="243"/>
      <c r="B434" s="253"/>
      <c r="C434" s="252" t="s">
        <v>319</v>
      </c>
      <c r="D434" s="244">
        <f>D425+D432</f>
        <v>161</v>
      </c>
      <c r="E434" s="245">
        <f>E425+E432</f>
        <v>161</v>
      </c>
      <c r="F434" s="246">
        <f>F425+F432</f>
        <v>0</v>
      </c>
      <c r="G434" s="29">
        <f>F434/E434*100</f>
        <v>0</v>
      </c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  <c r="IH434" s="16"/>
      <c r="II434" s="16"/>
      <c r="IJ434" s="16"/>
      <c r="IK434" s="16"/>
      <c r="IL434" s="16"/>
      <c r="IM434" s="16"/>
      <c r="IN434" s="16"/>
      <c r="IO434" s="16"/>
      <c r="IP434" s="16"/>
      <c r="IQ434" s="16"/>
      <c r="IR434" s="16"/>
      <c r="IS434" s="16"/>
      <c r="IT434" s="16"/>
      <c r="IU434" s="16"/>
      <c r="IV434" s="16"/>
    </row>
    <row r="435" spans="1:256" s="14" customFormat="1" ht="12.75">
      <c r="A435" s="305"/>
      <c r="B435" s="306"/>
      <c r="C435" s="307"/>
      <c r="D435" s="308"/>
      <c r="E435" s="309"/>
      <c r="F435" s="304"/>
      <c r="G435" s="405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  <c r="IH435" s="16"/>
      <c r="II435" s="16"/>
      <c r="IJ435" s="16"/>
      <c r="IK435" s="16"/>
      <c r="IL435" s="16"/>
      <c r="IM435" s="16"/>
      <c r="IN435" s="16"/>
      <c r="IO435" s="16"/>
      <c r="IP435" s="16"/>
      <c r="IQ435" s="16"/>
      <c r="IR435" s="16"/>
      <c r="IS435" s="16"/>
      <c r="IT435" s="16"/>
      <c r="IU435" s="16"/>
      <c r="IV435" s="16"/>
    </row>
    <row r="436" spans="1:256" s="31" customFormat="1" ht="25.5" customHeight="1">
      <c r="A436" s="76" t="s">
        <v>93</v>
      </c>
      <c r="D436" s="86"/>
      <c r="E436" s="86"/>
      <c r="F436" s="86"/>
      <c r="O436" s="86"/>
      <c r="P436" s="16"/>
      <c r="Q436" s="16"/>
      <c r="R436" s="175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  <c r="IH436" s="16"/>
      <c r="II436" s="16"/>
      <c r="IJ436" s="16"/>
      <c r="IK436" s="16"/>
      <c r="IL436" s="16"/>
      <c r="IM436" s="16"/>
      <c r="IN436" s="16"/>
      <c r="IO436" s="16"/>
      <c r="IP436" s="16"/>
      <c r="IQ436" s="16"/>
      <c r="IR436" s="16"/>
      <c r="IS436" s="16"/>
      <c r="IT436" s="16"/>
      <c r="IU436" s="16"/>
      <c r="IV436" s="16"/>
    </row>
    <row r="437" ht="12.75">
      <c r="R437" s="175"/>
    </row>
    <row r="438" spans="1:7" ht="25.5">
      <c r="A438" s="7" t="s">
        <v>11</v>
      </c>
      <c r="B438" s="7" t="s">
        <v>12</v>
      </c>
      <c r="C438" s="5" t="s">
        <v>13</v>
      </c>
      <c r="D438" s="54" t="s">
        <v>126</v>
      </c>
      <c r="E438" s="61" t="s">
        <v>127</v>
      </c>
      <c r="F438" s="5" t="s">
        <v>2</v>
      </c>
      <c r="G438" s="53" t="s">
        <v>128</v>
      </c>
    </row>
    <row r="439" spans="1:7" ht="25.5">
      <c r="A439" s="169" t="s">
        <v>87</v>
      </c>
      <c r="B439" s="164">
        <v>6409</v>
      </c>
      <c r="C439" s="165" t="s">
        <v>324</v>
      </c>
      <c r="D439" s="255">
        <v>89748</v>
      </c>
      <c r="E439" s="365">
        <v>81707</v>
      </c>
      <c r="F439" s="451" t="s">
        <v>316</v>
      </c>
      <c r="G439" s="38" t="s">
        <v>316</v>
      </c>
    </row>
    <row r="440" spans="1:7" ht="25.5">
      <c r="A440" s="169" t="s">
        <v>87</v>
      </c>
      <c r="B440" s="164">
        <v>6409</v>
      </c>
      <c r="C440" s="165" t="s">
        <v>325</v>
      </c>
      <c r="D440" s="255">
        <v>30000</v>
      </c>
      <c r="E440" s="365">
        <v>28792</v>
      </c>
      <c r="F440" s="451" t="s">
        <v>316</v>
      </c>
      <c r="G440" s="38" t="s">
        <v>316</v>
      </c>
    </row>
    <row r="441" spans="1:7" ht="25.5" customHeight="1">
      <c r="A441" s="169" t="s">
        <v>87</v>
      </c>
      <c r="B441" s="164">
        <v>6409</v>
      </c>
      <c r="C441" s="165" t="s">
        <v>326</v>
      </c>
      <c r="D441" s="255">
        <v>8000</v>
      </c>
      <c r="E441" s="365">
        <v>8000</v>
      </c>
      <c r="F441" s="451" t="s">
        <v>316</v>
      </c>
      <c r="G441" s="38" t="s">
        <v>316</v>
      </c>
    </row>
    <row r="442" spans="1:7" ht="12.75">
      <c r="A442" s="243"/>
      <c r="B442" s="253"/>
      <c r="C442" s="252" t="s">
        <v>319</v>
      </c>
      <c r="D442" s="244">
        <f>SUM(D439:D441)</f>
        <v>127748</v>
      </c>
      <c r="E442" s="245">
        <f>SUM(E439:E441)</f>
        <v>118499</v>
      </c>
      <c r="F442" s="246">
        <f>SUM(F439:F441)</f>
        <v>0</v>
      </c>
      <c r="G442" s="29">
        <f>F442/E442*100</f>
        <v>0</v>
      </c>
    </row>
    <row r="444" spans="1:3" ht="15.75">
      <c r="A444" s="76" t="s">
        <v>331</v>
      </c>
      <c r="B444" s="2"/>
      <c r="C444" s="2"/>
    </row>
    <row r="445" spans="1:19" ht="15.75">
      <c r="A445" s="76"/>
      <c r="B445" s="2"/>
      <c r="C445" s="2"/>
      <c r="S445" s="175"/>
    </row>
    <row r="446" spans="1:7" ht="25.5">
      <c r="A446" s="7" t="s">
        <v>11</v>
      </c>
      <c r="B446" s="7" t="s">
        <v>12</v>
      </c>
      <c r="C446" s="5" t="s">
        <v>13</v>
      </c>
      <c r="D446" s="54" t="s">
        <v>126</v>
      </c>
      <c r="E446" s="61" t="s">
        <v>127</v>
      </c>
      <c r="F446" s="5" t="s">
        <v>2</v>
      </c>
      <c r="G446" s="53" t="s">
        <v>128</v>
      </c>
    </row>
    <row r="447" spans="1:7" ht="12.75">
      <c r="A447" s="169" t="s">
        <v>87</v>
      </c>
      <c r="B447" s="164">
        <v>6402</v>
      </c>
      <c r="C447" s="165" t="s">
        <v>554</v>
      </c>
      <c r="D447" s="204">
        <v>0</v>
      </c>
      <c r="E447" s="202">
        <v>0</v>
      </c>
      <c r="F447" s="441">
        <v>566</v>
      </c>
      <c r="G447" s="38" t="s">
        <v>316</v>
      </c>
    </row>
    <row r="449" spans="1:3" ht="12.75">
      <c r="A449" s="472"/>
      <c r="B449" s="472"/>
      <c r="C449" s="472"/>
    </row>
    <row r="450" spans="1:7" ht="12.75">
      <c r="A450" s="473" t="s">
        <v>347</v>
      </c>
      <c r="B450" s="474"/>
      <c r="C450" s="475"/>
      <c r="D450" s="245">
        <f>D26</f>
        <v>6780491</v>
      </c>
      <c r="E450" s="245">
        <f>E26</f>
        <v>6827731</v>
      </c>
      <c r="F450" s="245">
        <f>F26</f>
        <v>942486</v>
      </c>
      <c r="G450" s="245">
        <f>G26</f>
        <v>13.803795140728303</v>
      </c>
    </row>
  </sheetData>
  <mergeCells count="58">
    <mergeCell ref="A449:C449"/>
    <mergeCell ref="A450:C450"/>
    <mergeCell ref="A354:C354"/>
    <mergeCell ref="A246:C246"/>
    <mergeCell ref="A331:C331"/>
    <mergeCell ref="A266:C266"/>
    <mergeCell ref="A267:C267"/>
    <mergeCell ref="A324:D324"/>
    <mergeCell ref="A325:D325"/>
    <mergeCell ref="A314:E314"/>
    <mergeCell ref="A8:C8"/>
    <mergeCell ref="H126:L126"/>
    <mergeCell ref="A127:C127"/>
    <mergeCell ref="A15:C15"/>
    <mergeCell ref="A31:B31"/>
    <mergeCell ref="A19:C19"/>
    <mergeCell ref="A25:C25"/>
    <mergeCell ref="A90:C90"/>
    <mergeCell ref="A73:A89"/>
    <mergeCell ref="A69:C69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10:C10"/>
    <mergeCell ref="A9:C9"/>
    <mergeCell ref="A11:C11"/>
    <mergeCell ref="A12:C12"/>
    <mergeCell ref="A17:C17"/>
    <mergeCell ref="A14:C14"/>
    <mergeCell ref="A305:C305"/>
    <mergeCell ref="A306:C306"/>
    <mergeCell ref="A16:C16"/>
    <mergeCell ref="A57:A68"/>
    <mergeCell ref="A95:A105"/>
    <mergeCell ref="A91:G92"/>
    <mergeCell ref="A159:D159"/>
    <mergeCell ref="A133:C133"/>
    <mergeCell ref="A24:C24"/>
    <mergeCell ref="A93:G93"/>
    <mergeCell ref="A42:C42"/>
    <mergeCell ref="A53:B53"/>
    <mergeCell ref="A111:A126"/>
    <mergeCell ref="A106:C106"/>
    <mergeCell ref="A323:D323"/>
    <mergeCell ref="A156:D156"/>
    <mergeCell ref="A157:D157"/>
    <mergeCell ref="A158:D158"/>
    <mergeCell ref="A155:D155"/>
    <mergeCell ref="A265:C265"/>
    <mergeCell ref="A162:C162"/>
    <mergeCell ref="A188:C188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  <rowBreaks count="9" manualBreakCount="9">
    <brk id="49" max="6" man="1"/>
    <brk id="92" max="6" man="1"/>
    <brk id="140" max="6" man="1"/>
    <brk id="197" max="6" man="1"/>
    <brk id="250" max="6" man="1"/>
    <brk id="297" max="6" man="1"/>
    <brk id="345" max="6" man="1"/>
    <brk id="390" max="6" man="1"/>
    <brk id="4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4" customWidth="1"/>
    <col min="6" max="6" width="10.875" style="112" customWidth="1"/>
    <col min="7" max="7" width="0" style="0" hidden="1" customWidth="1"/>
  </cols>
  <sheetData>
    <row r="1" spans="1:6" ht="18">
      <c r="A1" s="492" t="s">
        <v>395</v>
      </c>
      <c r="B1" s="492"/>
      <c r="C1" s="492"/>
      <c r="D1" s="492"/>
      <c r="E1" s="492"/>
      <c r="F1" s="492"/>
    </row>
    <row r="2" spans="1:6" ht="15.75">
      <c r="A2" s="76"/>
      <c r="B2" s="31"/>
      <c r="C2" s="31"/>
      <c r="D2" s="31"/>
      <c r="F2" s="130" t="s">
        <v>106</v>
      </c>
    </row>
    <row r="3" spans="1:7" ht="25.5" customHeight="1">
      <c r="A3" s="131" t="s">
        <v>172</v>
      </c>
      <c r="B3" s="131" t="s">
        <v>173</v>
      </c>
      <c r="C3" s="54" t="s">
        <v>126</v>
      </c>
      <c r="D3" s="6" t="s">
        <v>127</v>
      </c>
      <c r="E3" s="5" t="s">
        <v>2</v>
      </c>
      <c r="F3" s="53" t="s">
        <v>376</v>
      </c>
      <c r="G3" t="s">
        <v>270</v>
      </c>
    </row>
    <row r="4" spans="1:8" s="31" customFormat="1" ht="12.75">
      <c r="A4" s="36">
        <v>5011</v>
      </c>
      <c r="B4" s="36" t="s">
        <v>225</v>
      </c>
      <c r="C4" s="30">
        <v>110880</v>
      </c>
      <c r="D4" s="30">
        <v>110880</v>
      </c>
      <c r="E4" s="28">
        <v>7844</v>
      </c>
      <c r="F4" s="38">
        <f>E4/D4*100</f>
        <v>7.074314574314575</v>
      </c>
      <c r="G4" s="14"/>
      <c r="H4" s="230"/>
    </row>
    <row r="5" spans="1:8" s="31" customFormat="1" ht="12.75">
      <c r="A5" s="36">
        <v>5021</v>
      </c>
      <c r="B5" s="36" t="s">
        <v>226</v>
      </c>
      <c r="C5" s="30">
        <v>500</v>
      </c>
      <c r="D5" s="30">
        <v>500</v>
      </c>
      <c r="E5" s="28">
        <v>86</v>
      </c>
      <c r="F5" s="38">
        <f aca="true" t="shared" si="0" ref="F5:F52">E5/D5*100</f>
        <v>17.2</v>
      </c>
      <c r="G5" s="14"/>
      <c r="H5" s="230"/>
    </row>
    <row r="6" spans="1:8" s="31" customFormat="1" ht="12.75">
      <c r="A6" s="36">
        <v>5031</v>
      </c>
      <c r="B6" s="36" t="s">
        <v>227</v>
      </c>
      <c r="C6" s="30">
        <v>29375</v>
      </c>
      <c r="D6" s="30">
        <v>29375</v>
      </c>
      <c r="E6" s="28">
        <v>2081</v>
      </c>
      <c r="F6" s="38">
        <f t="shared" si="0"/>
        <v>7.084255319148937</v>
      </c>
      <c r="G6" s="14"/>
      <c r="H6" s="230"/>
    </row>
    <row r="7" spans="1:8" s="31" customFormat="1" ht="12.75">
      <c r="A7" s="36">
        <v>5032</v>
      </c>
      <c r="B7" s="36" t="s">
        <v>228</v>
      </c>
      <c r="C7" s="30">
        <v>10168</v>
      </c>
      <c r="D7" s="30">
        <v>10168</v>
      </c>
      <c r="E7" s="28">
        <v>720</v>
      </c>
      <c r="F7" s="38">
        <f t="shared" si="0"/>
        <v>7.081038552321008</v>
      </c>
      <c r="G7" s="14"/>
      <c r="H7" s="26"/>
    </row>
    <row r="8" spans="1:8" s="31" customFormat="1" ht="12.75">
      <c r="A8" s="36">
        <v>5038</v>
      </c>
      <c r="B8" s="36" t="s">
        <v>229</v>
      </c>
      <c r="C8" s="30">
        <v>466</v>
      </c>
      <c r="D8" s="30">
        <v>466</v>
      </c>
      <c r="E8" s="28">
        <v>0</v>
      </c>
      <c r="F8" s="38">
        <f t="shared" si="0"/>
        <v>0</v>
      </c>
      <c r="G8" s="14"/>
      <c r="H8" s="86"/>
    </row>
    <row r="9" spans="1:8" ht="12.75">
      <c r="A9" s="144" t="s">
        <v>179</v>
      </c>
      <c r="B9" s="144" t="s">
        <v>180</v>
      </c>
      <c r="C9" s="125">
        <f>SUM(C4:C8)</f>
        <v>151389</v>
      </c>
      <c r="D9" s="125">
        <f>SUM(D4:D8)</f>
        <v>151389</v>
      </c>
      <c r="E9" s="125">
        <f>SUM(E4:E8)</f>
        <v>10731</v>
      </c>
      <c r="F9" s="137">
        <f t="shared" si="0"/>
        <v>7.08836177000971</v>
      </c>
      <c r="G9" s="143"/>
      <c r="H9" s="136"/>
    </row>
    <row r="10" spans="1:7" s="31" customFormat="1" ht="12.75">
      <c r="A10" s="36">
        <v>5131</v>
      </c>
      <c r="B10" s="36" t="s">
        <v>240</v>
      </c>
      <c r="C10" s="30">
        <v>60</v>
      </c>
      <c r="D10" s="30">
        <v>60</v>
      </c>
      <c r="E10" s="30">
        <v>9</v>
      </c>
      <c r="F10" s="38">
        <f t="shared" si="0"/>
        <v>15</v>
      </c>
      <c r="G10" s="14"/>
    </row>
    <row r="11" spans="1:7" s="31" customFormat="1" ht="12.75">
      <c r="A11" s="24">
        <v>5132</v>
      </c>
      <c r="B11" s="24" t="s">
        <v>230</v>
      </c>
      <c r="C11" s="28">
        <v>130</v>
      </c>
      <c r="D11" s="28">
        <v>130</v>
      </c>
      <c r="E11" s="28">
        <v>9</v>
      </c>
      <c r="F11" s="38">
        <f t="shared" si="0"/>
        <v>6.923076923076923</v>
      </c>
      <c r="G11" s="14"/>
    </row>
    <row r="12" spans="1:7" s="31" customFormat="1" ht="12.75">
      <c r="A12" s="24">
        <v>5134</v>
      </c>
      <c r="B12" s="24" t="s">
        <v>231</v>
      </c>
      <c r="C12" s="28">
        <v>120</v>
      </c>
      <c r="D12" s="28">
        <v>120</v>
      </c>
      <c r="E12" s="28">
        <v>0</v>
      </c>
      <c r="F12" s="38">
        <f t="shared" si="0"/>
        <v>0</v>
      </c>
      <c r="G12" s="14"/>
    </row>
    <row r="13" spans="1:7" s="31" customFormat="1" ht="12.75">
      <c r="A13" s="24">
        <v>5136</v>
      </c>
      <c r="B13" s="24" t="s">
        <v>181</v>
      </c>
      <c r="C13" s="28">
        <v>500</v>
      </c>
      <c r="D13" s="28">
        <v>500</v>
      </c>
      <c r="E13" s="28">
        <v>45</v>
      </c>
      <c r="F13" s="38">
        <f t="shared" si="0"/>
        <v>9</v>
      </c>
      <c r="G13" s="14"/>
    </row>
    <row r="14" spans="1:7" s="31" customFormat="1" ht="12.75">
      <c r="A14" s="24">
        <v>5137</v>
      </c>
      <c r="B14" s="24" t="s">
        <v>232</v>
      </c>
      <c r="C14" s="28">
        <v>2000</v>
      </c>
      <c r="D14" s="28">
        <v>2000</v>
      </c>
      <c r="E14" s="28">
        <v>49</v>
      </c>
      <c r="F14" s="38">
        <f t="shared" si="0"/>
        <v>2.45</v>
      </c>
      <c r="G14" s="14"/>
    </row>
    <row r="15" spans="1:7" s="31" customFormat="1" ht="12.75">
      <c r="A15" s="24">
        <v>5139</v>
      </c>
      <c r="B15" s="24" t="s">
        <v>233</v>
      </c>
      <c r="C15" s="28">
        <v>3500</v>
      </c>
      <c r="D15" s="28">
        <v>3500</v>
      </c>
      <c r="E15" s="28">
        <v>505</v>
      </c>
      <c r="F15" s="38">
        <f t="shared" si="0"/>
        <v>14.428571428571429</v>
      </c>
      <c r="G15" s="14"/>
    </row>
    <row r="16" spans="1:7" s="31" customFormat="1" ht="12.75">
      <c r="A16" s="24">
        <v>5142</v>
      </c>
      <c r="B16" s="24" t="s">
        <v>184</v>
      </c>
      <c r="C16" s="28">
        <v>40</v>
      </c>
      <c r="D16" s="28">
        <v>40</v>
      </c>
      <c r="E16" s="28">
        <v>6</v>
      </c>
      <c r="F16" s="38">
        <f t="shared" si="0"/>
        <v>15</v>
      </c>
      <c r="G16" s="14"/>
    </row>
    <row r="17" spans="1:7" s="31" customFormat="1" ht="12.75">
      <c r="A17" s="36">
        <v>5151</v>
      </c>
      <c r="B17" s="36" t="s">
        <v>234</v>
      </c>
      <c r="C17" s="28">
        <v>300</v>
      </c>
      <c r="D17" s="28">
        <v>300</v>
      </c>
      <c r="E17" s="28">
        <v>34</v>
      </c>
      <c r="F17" s="38">
        <f t="shared" si="0"/>
        <v>11.333333333333332</v>
      </c>
      <c r="G17" s="14"/>
    </row>
    <row r="18" spans="1:7" s="31" customFormat="1" ht="12.75">
      <c r="A18" s="36">
        <v>5152</v>
      </c>
      <c r="B18" s="36" t="s">
        <v>235</v>
      </c>
      <c r="C18" s="28">
        <v>200</v>
      </c>
      <c r="D18" s="28">
        <v>200</v>
      </c>
      <c r="E18" s="28">
        <v>17</v>
      </c>
      <c r="F18" s="38">
        <f t="shared" si="0"/>
        <v>8.5</v>
      </c>
      <c r="G18" s="14"/>
    </row>
    <row r="19" spans="1:7" s="31" customFormat="1" ht="12.75">
      <c r="A19" s="36">
        <v>5153</v>
      </c>
      <c r="B19" s="36" t="s">
        <v>185</v>
      </c>
      <c r="C19" s="28">
        <v>1400</v>
      </c>
      <c r="D19" s="28">
        <v>1400</v>
      </c>
      <c r="E19" s="28">
        <v>245</v>
      </c>
      <c r="F19" s="38">
        <f t="shared" si="0"/>
        <v>17.5</v>
      </c>
      <c r="G19" s="14"/>
    </row>
    <row r="20" spans="1:7" s="31" customFormat="1" ht="12.75">
      <c r="A20" s="36">
        <v>5154</v>
      </c>
      <c r="B20" s="36" t="s">
        <v>236</v>
      </c>
      <c r="C20" s="28">
        <v>3000</v>
      </c>
      <c r="D20" s="28">
        <v>3000</v>
      </c>
      <c r="E20" s="28">
        <v>80</v>
      </c>
      <c r="F20" s="38">
        <f t="shared" si="0"/>
        <v>2.666666666666667</v>
      </c>
      <c r="G20" s="14"/>
    </row>
    <row r="21" spans="1:7" s="31" customFormat="1" ht="12.75">
      <c r="A21" s="36">
        <v>5156</v>
      </c>
      <c r="B21" s="36" t="s">
        <v>186</v>
      </c>
      <c r="C21" s="28">
        <v>1600</v>
      </c>
      <c r="D21" s="28">
        <v>1600</v>
      </c>
      <c r="E21" s="28">
        <v>261</v>
      </c>
      <c r="F21" s="38">
        <f t="shared" si="0"/>
        <v>16.3125</v>
      </c>
      <c r="G21" s="14"/>
    </row>
    <row r="22" spans="1:7" s="31" customFormat="1" ht="12.75">
      <c r="A22" s="36">
        <v>5159</v>
      </c>
      <c r="B22" s="36" t="s">
        <v>237</v>
      </c>
      <c r="C22" s="28">
        <v>20</v>
      </c>
      <c r="D22" s="28">
        <v>20</v>
      </c>
      <c r="E22" s="28">
        <v>0</v>
      </c>
      <c r="F22" s="38">
        <f t="shared" si="0"/>
        <v>0</v>
      </c>
      <c r="G22" s="14"/>
    </row>
    <row r="23" spans="1:7" s="31" customFormat="1" ht="12.75">
      <c r="A23" s="36">
        <v>5161</v>
      </c>
      <c r="B23" s="36" t="s">
        <v>187</v>
      </c>
      <c r="C23" s="28">
        <v>2800</v>
      </c>
      <c r="D23" s="28">
        <v>2800</v>
      </c>
      <c r="E23" s="28">
        <v>461</v>
      </c>
      <c r="F23" s="38">
        <f t="shared" si="0"/>
        <v>16.464285714285715</v>
      </c>
      <c r="G23" s="14"/>
    </row>
    <row r="24" spans="1:7" s="31" customFormat="1" ht="12.75">
      <c r="A24" s="36">
        <v>5162</v>
      </c>
      <c r="B24" s="36" t="s">
        <v>188</v>
      </c>
      <c r="C24" s="28">
        <v>3600</v>
      </c>
      <c r="D24" s="28">
        <v>3600</v>
      </c>
      <c r="E24" s="28">
        <v>495</v>
      </c>
      <c r="F24" s="38">
        <f t="shared" si="0"/>
        <v>13.750000000000002</v>
      </c>
      <c r="G24" s="14"/>
    </row>
    <row r="25" spans="1:7" s="31" customFormat="1" ht="12.75">
      <c r="A25" s="24">
        <v>5163</v>
      </c>
      <c r="B25" s="24" t="s">
        <v>189</v>
      </c>
      <c r="C25" s="28">
        <v>2000</v>
      </c>
      <c r="D25" s="28">
        <v>2000</v>
      </c>
      <c r="E25" s="28">
        <v>925</v>
      </c>
      <c r="F25" s="38">
        <f t="shared" si="0"/>
        <v>46.25</v>
      </c>
      <c r="G25" s="14"/>
    </row>
    <row r="26" spans="1:7" s="31" customFormat="1" ht="12.75">
      <c r="A26" s="24">
        <v>5164</v>
      </c>
      <c r="B26" s="24" t="s">
        <v>190</v>
      </c>
      <c r="C26" s="28">
        <v>400</v>
      </c>
      <c r="D26" s="28">
        <v>400</v>
      </c>
      <c r="E26" s="28">
        <v>0</v>
      </c>
      <c r="F26" s="38">
        <f t="shared" si="0"/>
        <v>0</v>
      </c>
      <c r="G26" s="14"/>
    </row>
    <row r="27" spans="1:7" s="31" customFormat="1" ht="12.75">
      <c r="A27" s="24">
        <v>5166</v>
      </c>
      <c r="B27" s="24" t="s">
        <v>191</v>
      </c>
      <c r="C27" s="28">
        <v>1800</v>
      </c>
      <c r="D27" s="28">
        <v>1800</v>
      </c>
      <c r="E27" s="28">
        <v>50</v>
      </c>
      <c r="F27" s="38">
        <f t="shared" si="0"/>
        <v>2.7777777777777777</v>
      </c>
      <c r="G27" s="14"/>
    </row>
    <row r="28" spans="1:7" s="31" customFormat="1" ht="12.75">
      <c r="A28" s="24">
        <v>5167</v>
      </c>
      <c r="B28" s="24" t="s">
        <v>192</v>
      </c>
      <c r="C28" s="28">
        <v>6600</v>
      </c>
      <c r="D28" s="28">
        <v>6600</v>
      </c>
      <c r="E28" s="28">
        <v>222</v>
      </c>
      <c r="F28" s="38">
        <f t="shared" si="0"/>
        <v>3.3636363636363638</v>
      </c>
      <c r="G28" s="14"/>
    </row>
    <row r="29" spans="1:8" s="31" customFormat="1" ht="12.75">
      <c r="A29" s="36">
        <v>5169</v>
      </c>
      <c r="B29" s="36" t="s">
        <v>193</v>
      </c>
      <c r="C29" s="28">
        <v>8000</v>
      </c>
      <c r="D29" s="28">
        <v>8000</v>
      </c>
      <c r="E29" s="28">
        <v>1306</v>
      </c>
      <c r="F29" s="38">
        <f t="shared" si="0"/>
        <v>16.325</v>
      </c>
      <c r="G29" s="14"/>
      <c r="H29" s="136"/>
    </row>
    <row r="30" spans="1:7" s="31" customFormat="1" ht="12.75">
      <c r="A30" s="36">
        <v>5171</v>
      </c>
      <c r="B30" s="36" t="s">
        <v>194</v>
      </c>
      <c r="C30" s="28">
        <v>1100</v>
      </c>
      <c r="D30" s="28">
        <v>1100</v>
      </c>
      <c r="E30" s="28">
        <v>71</v>
      </c>
      <c r="F30" s="38">
        <f t="shared" si="0"/>
        <v>6.454545454545454</v>
      </c>
      <c r="G30" s="14"/>
    </row>
    <row r="31" spans="1:7" s="31" customFormat="1" ht="12.75">
      <c r="A31" s="24">
        <v>5173</v>
      </c>
      <c r="B31" s="24" t="s">
        <v>306</v>
      </c>
      <c r="C31" s="28">
        <v>2600</v>
      </c>
      <c r="D31" s="28">
        <v>2600</v>
      </c>
      <c r="E31" s="28">
        <v>355</v>
      </c>
      <c r="F31" s="38">
        <f t="shared" si="0"/>
        <v>13.653846153846153</v>
      </c>
      <c r="G31" s="14"/>
    </row>
    <row r="32" spans="1:7" s="31" customFormat="1" ht="12.75">
      <c r="A32" s="24">
        <v>5175</v>
      </c>
      <c r="B32" s="24" t="s">
        <v>196</v>
      </c>
      <c r="C32" s="28">
        <v>300</v>
      </c>
      <c r="D32" s="28">
        <v>300</v>
      </c>
      <c r="E32" s="28">
        <v>18</v>
      </c>
      <c r="F32" s="38">
        <f t="shared" si="0"/>
        <v>6</v>
      </c>
      <c r="G32" s="14"/>
    </row>
    <row r="33" spans="1:7" s="31" customFormat="1" ht="12.75">
      <c r="A33" s="24">
        <v>5176</v>
      </c>
      <c r="B33" s="24" t="s">
        <v>197</v>
      </c>
      <c r="C33" s="28">
        <v>80</v>
      </c>
      <c r="D33" s="28">
        <v>80</v>
      </c>
      <c r="E33" s="28">
        <v>29</v>
      </c>
      <c r="F33" s="38">
        <f t="shared" si="0"/>
        <v>36.25</v>
      </c>
      <c r="G33" s="14"/>
    </row>
    <row r="34" spans="1:10" s="31" customFormat="1" ht="12.75">
      <c r="A34" s="24">
        <v>5179</v>
      </c>
      <c r="B34" s="24" t="s">
        <v>199</v>
      </c>
      <c r="C34" s="28">
        <v>50</v>
      </c>
      <c r="D34" s="28">
        <v>50</v>
      </c>
      <c r="E34" s="28">
        <v>12</v>
      </c>
      <c r="F34" s="38">
        <f t="shared" si="0"/>
        <v>24</v>
      </c>
      <c r="G34" s="14"/>
      <c r="H34" s="75"/>
      <c r="J34" s="219"/>
    </row>
    <row r="35" spans="1:10" s="31" customFormat="1" ht="12.75">
      <c r="A35" s="24">
        <v>5181</v>
      </c>
      <c r="B35" s="24"/>
      <c r="C35" s="28">
        <v>0</v>
      </c>
      <c r="D35" s="28">
        <v>0</v>
      </c>
      <c r="E35" s="28">
        <v>10</v>
      </c>
      <c r="F35" s="38" t="s">
        <v>316</v>
      </c>
      <c r="G35" s="14"/>
      <c r="H35" s="75"/>
      <c r="J35" s="219"/>
    </row>
    <row r="36" spans="1:10" s="31" customFormat="1" ht="12.75">
      <c r="A36" s="24">
        <v>5192</v>
      </c>
      <c r="B36" s="24" t="s">
        <v>361</v>
      </c>
      <c r="C36" s="28">
        <v>300</v>
      </c>
      <c r="D36" s="28">
        <v>300</v>
      </c>
      <c r="E36" s="28">
        <v>8</v>
      </c>
      <c r="F36" s="38">
        <f t="shared" si="0"/>
        <v>2.666666666666667</v>
      </c>
      <c r="G36" s="14"/>
      <c r="H36" s="75"/>
      <c r="J36" s="219"/>
    </row>
    <row r="37" spans="1:7" s="31" customFormat="1" ht="12.75">
      <c r="A37" s="24">
        <v>5194</v>
      </c>
      <c r="B37" s="24" t="s">
        <v>200</v>
      </c>
      <c r="C37" s="28">
        <v>50</v>
      </c>
      <c r="D37" s="28">
        <v>50</v>
      </c>
      <c r="E37" s="28">
        <v>1</v>
      </c>
      <c r="F37" s="38">
        <f t="shared" si="0"/>
        <v>2</v>
      </c>
      <c r="G37" s="14"/>
    </row>
    <row r="38" spans="1:7" s="31" customFormat="1" ht="12.75">
      <c r="A38" s="24">
        <v>5195</v>
      </c>
      <c r="B38" s="24" t="s">
        <v>305</v>
      </c>
      <c r="C38" s="28">
        <v>200</v>
      </c>
      <c r="D38" s="28">
        <v>200</v>
      </c>
      <c r="E38" s="28">
        <v>0</v>
      </c>
      <c r="F38" s="38">
        <f t="shared" si="0"/>
        <v>0</v>
      </c>
      <c r="G38" s="14"/>
    </row>
    <row r="39" spans="1:7" ht="12.75">
      <c r="A39" s="124" t="s">
        <v>201</v>
      </c>
      <c r="B39" s="128" t="s">
        <v>202</v>
      </c>
      <c r="C39" s="125">
        <f>SUM(C10:C38)</f>
        <v>42750</v>
      </c>
      <c r="D39" s="125">
        <f>SUM(D10:D38)</f>
        <v>42750</v>
      </c>
      <c r="E39" s="125">
        <f>SUM(E10:E38)</f>
        <v>5223</v>
      </c>
      <c r="F39" s="126">
        <f t="shared" si="0"/>
        <v>12.217543859649123</v>
      </c>
      <c r="G39" s="14"/>
    </row>
    <row r="40" spans="1:7" s="31" customFormat="1" ht="12.75">
      <c r="A40" s="24">
        <v>5361</v>
      </c>
      <c r="B40" s="24" t="s">
        <v>206</v>
      </c>
      <c r="C40" s="28">
        <v>50</v>
      </c>
      <c r="D40" s="28">
        <v>50</v>
      </c>
      <c r="E40" s="30">
        <v>18</v>
      </c>
      <c r="F40" s="38">
        <f t="shared" si="0"/>
        <v>36</v>
      </c>
      <c r="G40" s="14"/>
    </row>
    <row r="41" spans="1:7" s="31" customFormat="1" ht="12.75">
      <c r="A41" s="24">
        <v>5362</v>
      </c>
      <c r="B41" s="24" t="s">
        <v>207</v>
      </c>
      <c r="C41" s="28">
        <v>30</v>
      </c>
      <c r="D41" s="28">
        <v>30</v>
      </c>
      <c r="E41" s="28">
        <v>6</v>
      </c>
      <c r="F41" s="38">
        <f>E41/D41*100</f>
        <v>20</v>
      </c>
      <c r="G41" s="14"/>
    </row>
    <row r="42" spans="1:7" s="31" customFormat="1" ht="12.75">
      <c r="A42" s="124" t="s">
        <v>208</v>
      </c>
      <c r="B42" s="124" t="s">
        <v>238</v>
      </c>
      <c r="C42" s="125">
        <f>SUM(C40:C41)</f>
        <v>80</v>
      </c>
      <c r="D42" s="125">
        <f>SUM(D40:D41)</f>
        <v>80</v>
      </c>
      <c r="E42" s="125">
        <f>SUM(E40:E41)</f>
        <v>24</v>
      </c>
      <c r="F42" s="126">
        <f t="shared" si="0"/>
        <v>30</v>
      </c>
      <c r="G42" s="14"/>
    </row>
    <row r="43" spans="1:7" s="31" customFormat="1" ht="12.75">
      <c r="A43" s="36">
        <v>5901</v>
      </c>
      <c r="B43" s="36" t="s">
        <v>210</v>
      </c>
      <c r="C43" s="353">
        <v>9240</v>
      </c>
      <c r="D43" s="353">
        <v>9240</v>
      </c>
      <c r="E43" s="64">
        <v>0</v>
      </c>
      <c r="F43" s="38">
        <f t="shared" si="0"/>
        <v>0</v>
      </c>
      <c r="G43" s="14"/>
    </row>
    <row r="44" spans="1:12" s="31" customFormat="1" ht="12.75">
      <c r="A44" s="124" t="s">
        <v>211</v>
      </c>
      <c r="B44" s="124" t="s">
        <v>212</v>
      </c>
      <c r="C44" s="66">
        <f>C43</f>
        <v>9240</v>
      </c>
      <c r="D44" s="66">
        <f>D43</f>
        <v>9240</v>
      </c>
      <c r="E44" s="66">
        <f>E43</f>
        <v>0</v>
      </c>
      <c r="F44" s="126">
        <f t="shared" si="0"/>
        <v>0</v>
      </c>
      <c r="G44" s="14"/>
      <c r="L44" s="218"/>
    </row>
    <row r="45" spans="1:12" s="31" customFormat="1" ht="12.75">
      <c r="A45" s="329"/>
      <c r="B45" s="330"/>
      <c r="C45" s="66"/>
      <c r="D45" s="66"/>
      <c r="E45" s="66"/>
      <c r="F45" s="126"/>
      <c r="G45" s="14"/>
      <c r="L45" s="218"/>
    </row>
    <row r="46" spans="1:7" s="31" customFormat="1" ht="12.75">
      <c r="A46" s="487" t="s">
        <v>213</v>
      </c>
      <c r="B46" s="489"/>
      <c r="C46" s="125">
        <f>C39+C42+C44+C9</f>
        <v>203459</v>
      </c>
      <c r="D46" s="125">
        <f>D39+D42+D44+D9</f>
        <v>203459</v>
      </c>
      <c r="E46" s="125">
        <f>E39+E42+E44+E9</f>
        <v>15978</v>
      </c>
      <c r="F46" s="126">
        <f>E46/D46*100</f>
        <v>7.853179264618425</v>
      </c>
      <c r="G46" s="14"/>
    </row>
    <row r="47" spans="1:7" s="31" customFormat="1" ht="12.75">
      <c r="A47" s="327"/>
      <c r="B47" s="328"/>
      <c r="C47" s="125"/>
      <c r="D47" s="125"/>
      <c r="E47" s="125"/>
      <c r="F47" s="126"/>
      <c r="G47" s="14"/>
    </row>
    <row r="48" spans="1:7" s="31" customFormat="1" ht="12" customHeight="1">
      <c r="A48" s="24">
        <v>6121</v>
      </c>
      <c r="B48" s="24" t="s">
        <v>239</v>
      </c>
      <c r="C48" s="28">
        <v>0</v>
      </c>
      <c r="D48" s="28">
        <v>0</v>
      </c>
      <c r="E48" s="28">
        <v>13</v>
      </c>
      <c r="F48" s="38" t="s">
        <v>316</v>
      </c>
      <c r="G48" s="14"/>
    </row>
    <row r="49" spans="1:7" s="31" customFormat="1" ht="12.75">
      <c r="A49" s="24">
        <v>6123</v>
      </c>
      <c r="B49" s="24" t="s">
        <v>214</v>
      </c>
      <c r="C49" s="28">
        <v>4000</v>
      </c>
      <c r="D49" s="28">
        <v>4000</v>
      </c>
      <c r="E49" s="28">
        <v>0</v>
      </c>
      <c r="F49" s="38">
        <f>E49/D49*100</f>
        <v>0</v>
      </c>
      <c r="G49" s="14"/>
    </row>
    <row r="50" spans="1:7" s="31" customFormat="1" ht="12.75">
      <c r="A50" s="124" t="s">
        <v>216</v>
      </c>
      <c r="B50" s="124" t="s">
        <v>217</v>
      </c>
      <c r="C50" s="125">
        <f>SUM(C48:C49)</f>
        <v>4000</v>
      </c>
      <c r="D50" s="125">
        <f>SUM(D48:D49)</f>
        <v>4000</v>
      </c>
      <c r="E50" s="125">
        <f>SUM(E48:E49)</f>
        <v>13</v>
      </c>
      <c r="F50" s="126">
        <f t="shared" si="0"/>
        <v>0.325</v>
      </c>
      <c r="G50" s="14"/>
    </row>
    <row r="51" spans="1:7" s="31" customFormat="1" ht="12.75">
      <c r="A51" s="329"/>
      <c r="B51" s="330"/>
      <c r="C51" s="125"/>
      <c r="D51" s="125"/>
      <c r="E51" s="125"/>
      <c r="F51" s="126"/>
      <c r="G51" s="14"/>
    </row>
    <row r="52" spans="1:7" ht="12.75">
      <c r="A52" s="525" t="s">
        <v>218</v>
      </c>
      <c r="B52" s="526"/>
      <c r="C52" s="10">
        <f>C46+C50</f>
        <v>207459</v>
      </c>
      <c r="D52" s="10">
        <f>D46+D50</f>
        <v>207459</v>
      </c>
      <c r="E52" s="10">
        <f>E46+E50</f>
        <v>15991</v>
      </c>
      <c r="F52" s="29">
        <f t="shared" si="0"/>
        <v>7.708029056343663</v>
      </c>
      <c r="G52" s="14"/>
    </row>
    <row r="53" spans="1:8" ht="12.75">
      <c r="A53" s="132"/>
      <c r="B53" s="14"/>
      <c r="C53" s="26"/>
      <c r="D53" s="26"/>
      <c r="E53" s="26"/>
      <c r="F53" s="75"/>
      <c r="G53" s="14"/>
      <c r="H53" s="31"/>
    </row>
    <row r="54" spans="1:6" ht="30" customHeight="1">
      <c r="A54" s="490" t="s">
        <v>219</v>
      </c>
      <c r="B54" s="477"/>
      <c r="C54" s="6" t="s">
        <v>126</v>
      </c>
      <c r="D54" s="6" t="s">
        <v>127</v>
      </c>
      <c r="E54" s="5" t="s">
        <v>2</v>
      </c>
      <c r="F54" s="53" t="s">
        <v>376</v>
      </c>
    </row>
    <row r="55" spans="1:6" ht="12.75">
      <c r="A55" s="524" t="s">
        <v>220</v>
      </c>
      <c r="B55" s="524"/>
      <c r="C55" s="28">
        <f>SUM(C4:C8)</f>
        <v>151389</v>
      </c>
      <c r="D55" s="28">
        <f>SUM(D4:D8)</f>
        <v>151389</v>
      </c>
      <c r="E55" s="28">
        <f>SUM(E4:E8)</f>
        <v>10731</v>
      </c>
      <c r="F55" s="38">
        <f>E55/D55*100</f>
        <v>7.08836177000971</v>
      </c>
    </row>
    <row r="56" spans="1:6" ht="12.75">
      <c r="A56" s="512" t="s">
        <v>221</v>
      </c>
      <c r="B56" s="514"/>
      <c r="C56" s="28">
        <f>C39+C42+C44-C57</f>
        <v>27270</v>
      </c>
      <c r="D56" s="28">
        <f>D39+D42+D44-D57</f>
        <v>27270</v>
      </c>
      <c r="E56" s="28">
        <f>E39+E42+E44-E57</f>
        <v>1788</v>
      </c>
      <c r="F56" s="38">
        <f>E56/D56*100</f>
        <v>6.556655665566556</v>
      </c>
    </row>
    <row r="57" spans="1:6" ht="12.75">
      <c r="A57" s="512" t="s">
        <v>222</v>
      </c>
      <c r="B57" s="514"/>
      <c r="C57" s="28">
        <f>C23+C24+C25+C27+C28+C29</f>
        <v>24800</v>
      </c>
      <c r="D57" s="28">
        <f>D23+D24+D25+D27+D28+D29</f>
        <v>24800</v>
      </c>
      <c r="E57" s="28">
        <f>E23+E24+E25+E27+E28+E29</f>
        <v>3459</v>
      </c>
      <c r="F57" s="38">
        <f>E57/D57*100</f>
        <v>13.94758064516129</v>
      </c>
    </row>
    <row r="58" spans="1:6" ht="12.75">
      <c r="A58" s="512" t="s">
        <v>223</v>
      </c>
      <c r="B58" s="514"/>
      <c r="C58" s="28">
        <f>C50</f>
        <v>4000</v>
      </c>
      <c r="D58" s="28">
        <f>D50</f>
        <v>4000</v>
      </c>
      <c r="E58" s="28">
        <f>E50</f>
        <v>13</v>
      </c>
      <c r="F58" s="38">
        <f>E58/D58*100</f>
        <v>0.325</v>
      </c>
    </row>
    <row r="59" spans="1:7" ht="12.75">
      <c r="A59" s="487" t="s">
        <v>224</v>
      </c>
      <c r="B59" s="489"/>
      <c r="C59" s="125">
        <f>SUM(C55:C58)</f>
        <v>207459</v>
      </c>
      <c r="D59" s="125">
        <f>SUM(D55:D58)</f>
        <v>207459</v>
      </c>
      <c r="E59" s="125">
        <f>SUM(E55:E58)</f>
        <v>15991</v>
      </c>
      <c r="F59" s="126">
        <f>E59/D59*100</f>
        <v>7.708029056343663</v>
      </c>
      <c r="G59" s="31"/>
    </row>
    <row r="60" spans="1:7" ht="12.75">
      <c r="A60" s="21"/>
      <c r="B60" s="21"/>
      <c r="C60" s="19"/>
      <c r="D60" s="19"/>
      <c r="E60" s="19"/>
      <c r="F60" s="129"/>
      <c r="G60" s="31"/>
    </row>
    <row r="61" spans="1:7" ht="12.75">
      <c r="A61" s="21"/>
      <c r="B61" s="21"/>
      <c r="C61" s="19"/>
      <c r="D61" s="19"/>
      <c r="E61" s="19"/>
      <c r="F61" s="129"/>
      <c r="G61" s="31"/>
    </row>
    <row r="62" spans="1:7" ht="12.75">
      <c r="A62" s="21"/>
      <c r="B62" s="21"/>
      <c r="C62" s="19"/>
      <c r="D62" s="19"/>
      <c r="E62" s="19"/>
      <c r="F62" s="129"/>
      <c r="G62" s="31"/>
    </row>
    <row r="63" spans="1:7" ht="12.75">
      <c r="A63" s="21"/>
      <c r="B63" s="21"/>
      <c r="C63" s="19"/>
      <c r="D63" s="19"/>
      <c r="E63" s="19"/>
      <c r="F63" s="129"/>
      <c r="G63" s="31"/>
    </row>
  </sheetData>
  <mergeCells count="9">
    <mergeCell ref="A1:F1"/>
    <mergeCell ref="A58:B58"/>
    <mergeCell ref="A46:B46"/>
    <mergeCell ref="A52:B52"/>
    <mergeCell ref="A59:B59"/>
    <mergeCell ref="A54:B54"/>
    <mergeCell ref="A55:B55"/>
    <mergeCell ref="A56:B56"/>
    <mergeCell ref="A57:B57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4">
      <selection activeCell="J16" sqref="J16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4" customWidth="1"/>
    <col min="6" max="6" width="12.125" style="16" customWidth="1"/>
    <col min="7" max="7" width="0" style="112" hidden="1" customWidth="1"/>
    <col min="8" max="8" width="15.375" style="113" customWidth="1"/>
    <col min="9" max="9" width="9.125" style="114" customWidth="1"/>
  </cols>
  <sheetData>
    <row r="1" spans="1:6" ht="18">
      <c r="A1" s="492" t="s">
        <v>394</v>
      </c>
      <c r="B1" s="492"/>
      <c r="C1" s="492"/>
      <c r="D1" s="492"/>
      <c r="E1" s="492"/>
      <c r="F1" s="492"/>
    </row>
    <row r="2" spans="1:6" ht="16.5">
      <c r="A2" s="115"/>
      <c r="F2" s="116" t="s">
        <v>106</v>
      </c>
    </row>
    <row r="3" spans="1:9" ht="26.25" customHeight="1">
      <c r="A3" s="117" t="s">
        <v>172</v>
      </c>
      <c r="B3" s="117" t="s">
        <v>173</v>
      </c>
      <c r="C3" s="118" t="s">
        <v>126</v>
      </c>
      <c r="D3" s="119" t="s">
        <v>127</v>
      </c>
      <c r="E3" s="83" t="s">
        <v>2</v>
      </c>
      <c r="F3" s="120" t="s">
        <v>128</v>
      </c>
      <c r="G3" s="121" t="s">
        <v>271</v>
      </c>
      <c r="H3" s="122"/>
      <c r="I3" s="113"/>
    </row>
    <row r="4" spans="1:11" s="31" customFormat="1" ht="12.75">
      <c r="A4" s="46">
        <v>5021</v>
      </c>
      <c r="B4" s="24" t="s">
        <v>174</v>
      </c>
      <c r="C4" s="30">
        <v>1895</v>
      </c>
      <c r="D4" s="30">
        <v>1895</v>
      </c>
      <c r="E4" s="28">
        <v>5</v>
      </c>
      <c r="F4" s="65">
        <f aca="true" t="shared" si="0" ref="F4:F50">E4/D4*100</f>
        <v>0.2638522427440633</v>
      </c>
      <c r="G4" s="145"/>
      <c r="H4" s="145"/>
      <c r="I4" s="146"/>
      <c r="K4" s="147"/>
    </row>
    <row r="5" spans="1:11" s="31" customFormat="1" ht="12.75">
      <c r="A5" s="46">
        <v>5023</v>
      </c>
      <c r="B5" s="24" t="s">
        <v>175</v>
      </c>
      <c r="C5" s="30">
        <v>8420</v>
      </c>
      <c r="D5" s="30">
        <v>8420</v>
      </c>
      <c r="E5" s="28">
        <v>750</v>
      </c>
      <c r="F5" s="65">
        <f t="shared" si="0"/>
        <v>8.907363420427554</v>
      </c>
      <c r="G5" s="145"/>
      <c r="H5" s="145"/>
      <c r="I5" s="146"/>
      <c r="K5" s="147"/>
    </row>
    <row r="6" spans="1:11" s="31" customFormat="1" ht="12.75">
      <c r="A6" s="46">
        <v>5029</v>
      </c>
      <c r="B6" s="24" t="s">
        <v>176</v>
      </c>
      <c r="C6" s="30">
        <v>500</v>
      </c>
      <c r="D6" s="30">
        <v>500</v>
      </c>
      <c r="E6" s="28">
        <v>8</v>
      </c>
      <c r="F6" s="65">
        <f t="shared" si="0"/>
        <v>1.6</v>
      </c>
      <c r="G6" s="145"/>
      <c r="H6" s="145"/>
      <c r="I6" s="146"/>
      <c r="K6" s="147"/>
    </row>
    <row r="7" spans="1:11" s="31" customFormat="1" ht="12.75">
      <c r="A7" s="46">
        <v>5031</v>
      </c>
      <c r="B7" s="24" t="s">
        <v>177</v>
      </c>
      <c r="C7" s="30">
        <v>1645</v>
      </c>
      <c r="D7" s="30">
        <v>1645</v>
      </c>
      <c r="E7" s="28">
        <v>130</v>
      </c>
      <c r="F7" s="65">
        <f t="shared" si="0"/>
        <v>7.90273556231003</v>
      </c>
      <c r="G7" s="145"/>
      <c r="H7" s="145"/>
      <c r="I7" s="146"/>
      <c r="K7" s="147"/>
    </row>
    <row r="8" spans="1:11" s="31" customFormat="1" ht="12.75">
      <c r="A8" s="46">
        <v>5032</v>
      </c>
      <c r="B8" s="24" t="s">
        <v>178</v>
      </c>
      <c r="C8" s="30">
        <v>570</v>
      </c>
      <c r="D8" s="30">
        <v>570</v>
      </c>
      <c r="E8" s="28">
        <v>58</v>
      </c>
      <c r="F8" s="65">
        <f t="shared" si="0"/>
        <v>10.175438596491228</v>
      </c>
      <c r="G8" s="145"/>
      <c r="H8" s="145"/>
      <c r="I8" s="146"/>
      <c r="K8" s="147"/>
    </row>
    <row r="9" spans="1:11" s="31" customFormat="1" ht="12.75">
      <c r="A9" s="46">
        <v>5038</v>
      </c>
      <c r="B9" s="24" t="s">
        <v>307</v>
      </c>
      <c r="C9" s="30">
        <v>30</v>
      </c>
      <c r="D9" s="30">
        <v>30</v>
      </c>
      <c r="E9" s="28">
        <v>0</v>
      </c>
      <c r="F9" s="65">
        <f t="shared" si="0"/>
        <v>0</v>
      </c>
      <c r="G9" s="145"/>
      <c r="H9" s="145"/>
      <c r="I9" s="146"/>
      <c r="K9" s="147"/>
    </row>
    <row r="10" spans="1:11" s="31" customFormat="1" ht="12.75">
      <c r="A10" s="46">
        <v>5039</v>
      </c>
      <c r="B10" s="24" t="s">
        <v>341</v>
      </c>
      <c r="C10" s="30">
        <v>100</v>
      </c>
      <c r="D10" s="30">
        <v>100</v>
      </c>
      <c r="E10" s="28">
        <v>0</v>
      </c>
      <c r="F10" s="65">
        <f t="shared" si="0"/>
        <v>0</v>
      </c>
      <c r="G10" s="145"/>
      <c r="H10" s="145"/>
      <c r="I10" s="146"/>
      <c r="K10" s="147"/>
    </row>
    <row r="11" spans="1:11" s="31" customFormat="1" ht="12.75">
      <c r="A11" s="123" t="s">
        <v>179</v>
      </c>
      <c r="B11" s="124" t="s">
        <v>180</v>
      </c>
      <c r="C11" s="125">
        <f>SUM(C4:C10)</f>
        <v>13160</v>
      </c>
      <c r="D11" s="125">
        <f>SUM(D4:D10)</f>
        <v>13160</v>
      </c>
      <c r="E11" s="125">
        <f>SUM(E4:E10)</f>
        <v>951</v>
      </c>
      <c r="F11" s="126">
        <f t="shared" si="0"/>
        <v>7.226443768996961</v>
      </c>
      <c r="G11" s="145"/>
      <c r="H11" s="145"/>
      <c r="I11" s="146"/>
      <c r="K11" s="147"/>
    </row>
    <row r="12" spans="1:11" s="31" customFormat="1" ht="12.75">
      <c r="A12" s="46">
        <v>5136</v>
      </c>
      <c r="B12" s="24" t="s">
        <v>181</v>
      </c>
      <c r="C12" s="30">
        <v>50</v>
      </c>
      <c r="D12" s="30">
        <v>50</v>
      </c>
      <c r="E12" s="28">
        <v>34</v>
      </c>
      <c r="F12" s="65">
        <f t="shared" si="0"/>
        <v>68</v>
      </c>
      <c r="G12" s="145"/>
      <c r="H12" s="148"/>
      <c r="I12" s="147"/>
      <c r="K12" s="147"/>
    </row>
    <row r="13" spans="1:11" s="31" customFormat="1" ht="12.75">
      <c r="A13" s="35">
        <v>5137</v>
      </c>
      <c r="B13" s="36" t="s">
        <v>182</v>
      </c>
      <c r="C13" s="30">
        <v>1350</v>
      </c>
      <c r="D13" s="30">
        <v>1350</v>
      </c>
      <c r="E13" s="30">
        <v>0</v>
      </c>
      <c r="F13" s="65">
        <f t="shared" si="0"/>
        <v>0</v>
      </c>
      <c r="G13" s="145"/>
      <c r="H13" s="148"/>
      <c r="I13" s="147"/>
      <c r="K13" s="147"/>
    </row>
    <row r="14" spans="1:11" s="31" customFormat="1" ht="12.75">
      <c r="A14" s="46">
        <v>5139</v>
      </c>
      <c r="B14" s="24" t="s">
        <v>183</v>
      </c>
      <c r="C14" s="30">
        <v>1150</v>
      </c>
      <c r="D14" s="30">
        <v>1150</v>
      </c>
      <c r="E14" s="28">
        <v>45</v>
      </c>
      <c r="F14" s="65">
        <f t="shared" si="0"/>
        <v>3.91304347826087</v>
      </c>
      <c r="G14" s="145"/>
      <c r="H14" s="148"/>
      <c r="I14" s="147"/>
      <c r="K14" s="147"/>
    </row>
    <row r="15" spans="1:11" s="31" customFormat="1" ht="12.75">
      <c r="A15" s="46">
        <v>5142</v>
      </c>
      <c r="B15" s="24" t="s">
        <v>184</v>
      </c>
      <c r="C15" s="30">
        <v>5</v>
      </c>
      <c r="D15" s="30">
        <v>5</v>
      </c>
      <c r="E15" s="28">
        <v>0</v>
      </c>
      <c r="F15" s="65">
        <f t="shared" si="0"/>
        <v>0</v>
      </c>
      <c r="G15" s="145"/>
      <c r="H15" s="148"/>
      <c r="I15" s="147"/>
      <c r="K15" s="147"/>
    </row>
    <row r="16" spans="1:11" s="31" customFormat="1" ht="12.75">
      <c r="A16" s="46">
        <v>5153</v>
      </c>
      <c r="B16" s="24" t="s">
        <v>185</v>
      </c>
      <c r="C16" s="30">
        <v>5</v>
      </c>
      <c r="D16" s="30">
        <v>5</v>
      </c>
      <c r="E16" s="28">
        <v>0</v>
      </c>
      <c r="F16" s="65">
        <f t="shared" si="0"/>
        <v>0</v>
      </c>
      <c r="G16" s="145"/>
      <c r="H16" s="148"/>
      <c r="I16" s="147"/>
      <c r="K16" s="147"/>
    </row>
    <row r="17" spans="1:11" s="31" customFormat="1" ht="12.75">
      <c r="A17" s="46">
        <v>5156</v>
      </c>
      <c r="B17" s="24" t="s">
        <v>186</v>
      </c>
      <c r="C17" s="30">
        <v>700</v>
      </c>
      <c r="D17" s="30">
        <v>700</v>
      </c>
      <c r="E17" s="28">
        <v>19</v>
      </c>
      <c r="F17" s="65">
        <f t="shared" si="0"/>
        <v>2.7142857142857144</v>
      </c>
      <c r="G17" s="145"/>
      <c r="H17" s="148"/>
      <c r="I17" s="147"/>
      <c r="K17" s="147"/>
    </row>
    <row r="18" spans="1:11" s="31" customFormat="1" ht="12.75">
      <c r="A18" s="46">
        <v>5161</v>
      </c>
      <c r="B18" s="24" t="s">
        <v>187</v>
      </c>
      <c r="C18" s="30">
        <v>300</v>
      </c>
      <c r="D18" s="30">
        <v>300</v>
      </c>
      <c r="E18" s="28">
        <v>10</v>
      </c>
      <c r="F18" s="65">
        <f t="shared" si="0"/>
        <v>3.3333333333333335</v>
      </c>
      <c r="G18" s="145"/>
      <c r="H18" s="145"/>
      <c r="I18" s="147"/>
      <c r="K18" s="147"/>
    </row>
    <row r="19" spans="1:11" s="31" customFormat="1" ht="12.75">
      <c r="A19" s="46">
        <v>5162</v>
      </c>
      <c r="B19" s="24" t="s">
        <v>188</v>
      </c>
      <c r="C19" s="30">
        <v>550</v>
      </c>
      <c r="D19" s="30">
        <v>550</v>
      </c>
      <c r="E19" s="28">
        <v>49</v>
      </c>
      <c r="F19" s="65">
        <f t="shared" si="0"/>
        <v>8.90909090909091</v>
      </c>
      <c r="G19" s="145"/>
      <c r="H19" s="148"/>
      <c r="I19" s="147"/>
      <c r="K19" s="147"/>
    </row>
    <row r="20" spans="1:11" s="31" customFormat="1" ht="12.75">
      <c r="A20" s="46">
        <v>5163</v>
      </c>
      <c r="B20" s="24" t="s">
        <v>189</v>
      </c>
      <c r="C20" s="30">
        <v>50</v>
      </c>
      <c r="D20" s="30">
        <v>50</v>
      </c>
      <c r="E20" s="28">
        <v>0</v>
      </c>
      <c r="F20" s="65">
        <f t="shared" si="0"/>
        <v>0</v>
      </c>
      <c r="G20" s="145"/>
      <c r="H20" s="148"/>
      <c r="I20" s="147"/>
      <c r="K20" s="147"/>
    </row>
    <row r="21" spans="1:11" s="31" customFormat="1" ht="12.75">
      <c r="A21" s="46">
        <v>5164</v>
      </c>
      <c r="B21" s="24" t="s">
        <v>190</v>
      </c>
      <c r="C21" s="30">
        <v>100</v>
      </c>
      <c r="D21" s="30">
        <v>100</v>
      </c>
      <c r="E21" s="28">
        <v>0</v>
      </c>
      <c r="F21" s="65">
        <f t="shared" si="0"/>
        <v>0</v>
      </c>
      <c r="G21" s="145"/>
      <c r="H21" s="148"/>
      <c r="I21" s="147"/>
      <c r="K21" s="147"/>
    </row>
    <row r="22" spans="1:11" s="31" customFormat="1" ht="12.75">
      <c r="A22" s="46">
        <v>5166</v>
      </c>
      <c r="B22" s="24" t="s">
        <v>191</v>
      </c>
      <c r="C22" s="30">
        <v>1000</v>
      </c>
      <c r="D22" s="30">
        <v>1000</v>
      </c>
      <c r="E22" s="28">
        <v>0</v>
      </c>
      <c r="F22" s="65">
        <f t="shared" si="0"/>
        <v>0</v>
      </c>
      <c r="G22" s="145"/>
      <c r="H22" s="148"/>
      <c r="I22" s="147"/>
      <c r="K22" s="147"/>
    </row>
    <row r="23" spans="1:11" s="31" customFormat="1" ht="12.75">
      <c r="A23" s="46">
        <v>5167</v>
      </c>
      <c r="B23" s="24" t="s">
        <v>192</v>
      </c>
      <c r="C23" s="30">
        <v>100</v>
      </c>
      <c r="D23" s="30">
        <v>100</v>
      </c>
      <c r="E23" s="28">
        <v>6</v>
      </c>
      <c r="F23" s="65">
        <f t="shared" si="0"/>
        <v>6</v>
      </c>
      <c r="G23" s="145"/>
      <c r="H23" s="148"/>
      <c r="I23" s="147"/>
      <c r="K23" s="147"/>
    </row>
    <row r="24" spans="1:11" s="31" customFormat="1" ht="12.75">
      <c r="A24" s="46">
        <v>5169</v>
      </c>
      <c r="B24" s="24" t="s">
        <v>193</v>
      </c>
      <c r="C24" s="30">
        <v>7700</v>
      </c>
      <c r="D24" s="30">
        <v>7700</v>
      </c>
      <c r="E24" s="28">
        <v>349</v>
      </c>
      <c r="F24" s="65">
        <f t="shared" si="0"/>
        <v>4.532467532467532</v>
      </c>
      <c r="G24" s="145"/>
      <c r="H24" s="148"/>
      <c r="I24" s="147"/>
      <c r="K24" s="147"/>
    </row>
    <row r="25" spans="1:11" s="31" customFormat="1" ht="12.75">
      <c r="A25" s="46">
        <v>5171</v>
      </c>
      <c r="B25" s="24" t="s">
        <v>194</v>
      </c>
      <c r="C25" s="30">
        <v>250</v>
      </c>
      <c r="D25" s="30">
        <v>250</v>
      </c>
      <c r="E25" s="28">
        <v>45</v>
      </c>
      <c r="F25" s="65">
        <f t="shared" si="0"/>
        <v>18</v>
      </c>
      <c r="G25" s="145"/>
      <c r="H25" s="148"/>
      <c r="I25" s="147"/>
      <c r="K25" s="147"/>
    </row>
    <row r="26" spans="1:11" s="31" customFormat="1" ht="12.75">
      <c r="A26" s="46">
        <v>5172</v>
      </c>
      <c r="B26" s="24" t="s">
        <v>195</v>
      </c>
      <c r="C26" s="30">
        <v>50</v>
      </c>
      <c r="D26" s="30">
        <v>50</v>
      </c>
      <c r="E26" s="28">
        <v>0</v>
      </c>
      <c r="F26" s="65">
        <f t="shared" si="0"/>
        <v>0</v>
      </c>
      <c r="G26" s="145"/>
      <c r="H26" s="148"/>
      <c r="I26" s="147"/>
      <c r="K26" s="147"/>
    </row>
    <row r="27" spans="1:11" s="31" customFormat="1" ht="12.75">
      <c r="A27" s="46">
        <v>5173</v>
      </c>
      <c r="B27" s="24" t="s">
        <v>308</v>
      </c>
      <c r="C27" s="30">
        <v>1000</v>
      </c>
      <c r="D27" s="30">
        <v>1000</v>
      </c>
      <c r="E27" s="28">
        <v>78</v>
      </c>
      <c r="F27" s="65">
        <f t="shared" si="0"/>
        <v>7.8</v>
      </c>
      <c r="G27" s="145"/>
      <c r="H27" s="148"/>
      <c r="I27" s="147"/>
      <c r="K27" s="147"/>
    </row>
    <row r="28" spans="1:11" s="31" customFormat="1" ht="13.5" customHeight="1">
      <c r="A28" s="46">
        <v>5175</v>
      </c>
      <c r="B28" s="24" t="s">
        <v>196</v>
      </c>
      <c r="C28" s="30">
        <v>1100</v>
      </c>
      <c r="D28" s="30">
        <v>1100</v>
      </c>
      <c r="E28" s="28">
        <v>132</v>
      </c>
      <c r="F28" s="65">
        <f t="shared" si="0"/>
        <v>12</v>
      </c>
      <c r="G28" s="145"/>
      <c r="H28" s="148"/>
      <c r="I28" s="147"/>
      <c r="K28" s="147"/>
    </row>
    <row r="29" spans="1:11" s="31" customFormat="1" ht="13.5" customHeight="1">
      <c r="A29" s="46">
        <v>5176</v>
      </c>
      <c r="B29" s="24" t="s">
        <v>197</v>
      </c>
      <c r="C29" s="30">
        <v>20</v>
      </c>
      <c r="D29" s="30">
        <v>20</v>
      </c>
      <c r="E29" s="28">
        <v>8</v>
      </c>
      <c r="F29" s="65">
        <f t="shared" si="0"/>
        <v>40</v>
      </c>
      <c r="G29" s="145"/>
      <c r="H29" s="148"/>
      <c r="I29" s="147"/>
      <c r="K29" s="147"/>
    </row>
    <row r="30" spans="1:11" s="31" customFormat="1" ht="12.75">
      <c r="A30" s="46">
        <v>5178</v>
      </c>
      <c r="B30" s="24" t="s">
        <v>198</v>
      </c>
      <c r="C30" s="30">
        <v>400</v>
      </c>
      <c r="D30" s="30">
        <v>400</v>
      </c>
      <c r="E30" s="28">
        <v>3</v>
      </c>
      <c r="F30" s="65">
        <f t="shared" si="0"/>
        <v>0.75</v>
      </c>
      <c r="G30" s="145"/>
      <c r="H30" s="148"/>
      <c r="I30" s="147"/>
      <c r="K30" s="147"/>
    </row>
    <row r="31" spans="1:11" s="31" customFormat="1" ht="12.75">
      <c r="A31" s="46">
        <v>5179</v>
      </c>
      <c r="B31" s="24" t="s">
        <v>199</v>
      </c>
      <c r="C31" s="30">
        <v>10</v>
      </c>
      <c r="D31" s="30">
        <v>10</v>
      </c>
      <c r="E31" s="28">
        <v>9</v>
      </c>
      <c r="F31" s="65">
        <f t="shared" si="0"/>
        <v>90</v>
      </c>
      <c r="G31" s="145"/>
      <c r="H31" s="148"/>
      <c r="I31" s="147"/>
      <c r="K31" s="147"/>
    </row>
    <row r="32" spans="1:11" s="31" customFormat="1" ht="12.75">
      <c r="A32" s="46">
        <v>5181</v>
      </c>
      <c r="B32" s="24" t="s">
        <v>591</v>
      </c>
      <c r="C32" s="30">
        <v>0</v>
      </c>
      <c r="D32" s="30">
        <v>0</v>
      </c>
      <c r="E32" s="28">
        <v>2</v>
      </c>
      <c r="F32" s="65" t="s">
        <v>316</v>
      </c>
      <c r="G32" s="145"/>
      <c r="H32" s="148"/>
      <c r="I32" s="147"/>
      <c r="K32" s="147"/>
    </row>
    <row r="33" spans="1:11" s="31" customFormat="1" ht="12.75">
      <c r="A33" s="46">
        <v>5194</v>
      </c>
      <c r="B33" s="24" t="s">
        <v>200</v>
      </c>
      <c r="C33" s="30">
        <v>550</v>
      </c>
      <c r="D33" s="30">
        <v>550</v>
      </c>
      <c r="E33" s="28">
        <v>5</v>
      </c>
      <c r="F33" s="65">
        <f t="shared" si="0"/>
        <v>0.9090909090909091</v>
      </c>
      <c r="G33" s="145"/>
      <c r="H33" s="148"/>
      <c r="I33" s="147"/>
      <c r="K33" s="147"/>
    </row>
    <row r="34" spans="1:11" s="31" customFormat="1" ht="12.75">
      <c r="A34" s="123" t="s">
        <v>201</v>
      </c>
      <c r="B34" s="124" t="s">
        <v>202</v>
      </c>
      <c r="C34" s="125">
        <f>SUM(C12:C33)</f>
        <v>16440</v>
      </c>
      <c r="D34" s="125">
        <f>SUM(D12:D33)</f>
        <v>16440</v>
      </c>
      <c r="E34" s="125">
        <f>SUM(E12:E33)</f>
        <v>794</v>
      </c>
      <c r="F34" s="126">
        <f t="shared" si="0"/>
        <v>4.8296836982968365</v>
      </c>
      <c r="G34" s="145"/>
      <c r="H34" s="148"/>
      <c r="I34" s="147"/>
      <c r="K34" s="147"/>
    </row>
    <row r="35" spans="1:11" s="31" customFormat="1" ht="12.75">
      <c r="A35" s="46">
        <v>5229</v>
      </c>
      <c r="B35" s="24" t="s">
        <v>203</v>
      </c>
      <c r="C35" s="30">
        <v>2300</v>
      </c>
      <c r="D35" s="30">
        <v>2300</v>
      </c>
      <c r="E35" s="28">
        <v>0</v>
      </c>
      <c r="F35" s="65">
        <f t="shared" si="0"/>
        <v>0</v>
      </c>
      <c r="G35" s="145"/>
      <c r="H35" s="148"/>
      <c r="I35" s="147"/>
      <c r="K35" s="147"/>
    </row>
    <row r="36" spans="1:9" s="31" customFormat="1" ht="12.75">
      <c r="A36" s="123" t="s">
        <v>204</v>
      </c>
      <c r="B36" s="124" t="s">
        <v>205</v>
      </c>
      <c r="C36" s="125">
        <f>C35</f>
        <v>2300</v>
      </c>
      <c r="D36" s="125">
        <f>D35</f>
        <v>2300</v>
      </c>
      <c r="E36" s="125">
        <f>E35</f>
        <v>0</v>
      </c>
      <c r="F36" s="126">
        <f t="shared" si="0"/>
        <v>0</v>
      </c>
      <c r="G36" s="145"/>
      <c r="H36" s="148"/>
      <c r="I36" s="147"/>
    </row>
    <row r="37" spans="1:9" s="31" customFormat="1" ht="12.75">
      <c r="A37" s="46">
        <v>5361</v>
      </c>
      <c r="B37" s="24" t="s">
        <v>206</v>
      </c>
      <c r="C37" s="30">
        <v>10</v>
      </c>
      <c r="D37" s="30">
        <v>10</v>
      </c>
      <c r="E37" s="28">
        <v>0</v>
      </c>
      <c r="F37" s="65">
        <f t="shared" si="0"/>
        <v>0</v>
      </c>
      <c r="G37" s="145"/>
      <c r="H37" s="148"/>
      <c r="I37" s="147"/>
    </row>
    <row r="38" spans="1:9" s="31" customFormat="1" ht="12.75">
      <c r="A38" s="46">
        <v>5362</v>
      </c>
      <c r="B38" s="24" t="s">
        <v>207</v>
      </c>
      <c r="C38" s="30">
        <v>20</v>
      </c>
      <c r="D38" s="30">
        <v>20</v>
      </c>
      <c r="E38" s="30">
        <v>1</v>
      </c>
      <c r="F38" s="65">
        <f t="shared" si="0"/>
        <v>5</v>
      </c>
      <c r="G38" s="145"/>
      <c r="H38" s="148"/>
      <c r="I38" s="147"/>
    </row>
    <row r="39" spans="1:9" s="31" customFormat="1" ht="12.75">
      <c r="A39" s="46">
        <v>5492</v>
      </c>
      <c r="B39" s="24" t="s">
        <v>342</v>
      </c>
      <c r="C39" s="30">
        <v>20</v>
      </c>
      <c r="D39" s="30">
        <v>20</v>
      </c>
      <c r="E39" s="30">
        <v>10</v>
      </c>
      <c r="F39" s="65">
        <f t="shared" si="0"/>
        <v>50</v>
      </c>
      <c r="G39" s="145"/>
      <c r="H39" s="148"/>
      <c r="I39" s="147"/>
    </row>
    <row r="40" spans="1:9" s="31" customFormat="1" ht="12.75">
      <c r="A40" s="123" t="s">
        <v>208</v>
      </c>
      <c r="B40" s="124" t="s">
        <v>209</v>
      </c>
      <c r="C40" s="125">
        <f>SUM(C37:C39)</f>
        <v>50</v>
      </c>
      <c r="D40" s="125">
        <f>SUM(D37:D39)</f>
        <v>50</v>
      </c>
      <c r="E40" s="125">
        <f>SUM(E37:E39)</f>
        <v>11</v>
      </c>
      <c r="F40" s="126">
        <f t="shared" si="0"/>
        <v>22</v>
      </c>
      <c r="G40" s="145"/>
      <c r="H40" s="148"/>
      <c r="I40" s="147"/>
    </row>
    <row r="41" spans="1:9" s="31" customFormat="1" ht="12.75">
      <c r="A41" s="35">
        <v>5901</v>
      </c>
      <c r="B41" s="36" t="s">
        <v>210</v>
      </c>
      <c r="C41" s="353">
        <v>800</v>
      </c>
      <c r="D41" s="353">
        <v>800</v>
      </c>
      <c r="E41" s="353">
        <v>0</v>
      </c>
      <c r="F41" s="65">
        <f t="shared" si="0"/>
        <v>0</v>
      </c>
      <c r="G41" s="145"/>
      <c r="H41" s="148"/>
      <c r="I41" s="147"/>
    </row>
    <row r="42" spans="1:9" s="31" customFormat="1" ht="12.75">
      <c r="A42" s="123" t="s">
        <v>211</v>
      </c>
      <c r="B42" s="124" t="s">
        <v>212</v>
      </c>
      <c r="C42" s="66">
        <f>SUM(C41:C41)</f>
        <v>800</v>
      </c>
      <c r="D42" s="66">
        <f>SUM(D41:D41)</f>
        <v>800</v>
      </c>
      <c r="E42" s="66">
        <f>E41</f>
        <v>0</v>
      </c>
      <c r="F42" s="126">
        <f t="shared" si="0"/>
        <v>0</v>
      </c>
      <c r="G42" s="145"/>
      <c r="H42" s="148"/>
      <c r="I42" s="147"/>
    </row>
    <row r="43" spans="1:9" s="31" customFormat="1" ht="12.75">
      <c r="A43" s="123"/>
      <c r="B43" s="124"/>
      <c r="C43" s="125"/>
      <c r="D43" s="125"/>
      <c r="E43" s="28"/>
      <c r="F43" s="65"/>
      <c r="G43" s="145"/>
      <c r="H43" s="148"/>
      <c r="I43" s="147"/>
    </row>
    <row r="44" spans="1:9" s="31" customFormat="1" ht="12.75">
      <c r="A44" s="487" t="s">
        <v>213</v>
      </c>
      <c r="B44" s="489"/>
      <c r="C44" s="125">
        <f>C34+C36+C40+C42+C11</f>
        <v>32750</v>
      </c>
      <c r="D44" s="125">
        <f>D34+D36+D40+D42+D11</f>
        <v>32750</v>
      </c>
      <c r="E44" s="125">
        <f>E34+E36+E40+E11+E42</f>
        <v>1756</v>
      </c>
      <c r="F44" s="126">
        <f t="shared" si="0"/>
        <v>5.361832061068703</v>
      </c>
      <c r="G44" s="145"/>
      <c r="H44" s="148"/>
      <c r="I44" s="147"/>
    </row>
    <row r="45" spans="1:9" s="31" customFormat="1" ht="12.75">
      <c r="A45" s="46"/>
      <c r="B45" s="24"/>
      <c r="C45" s="30"/>
      <c r="D45" s="24"/>
      <c r="E45" s="28"/>
      <c r="F45" s="65"/>
      <c r="G45" s="145"/>
      <c r="H45" s="148"/>
      <c r="I45" s="147"/>
    </row>
    <row r="46" spans="1:9" s="31" customFormat="1" ht="12.75">
      <c r="A46" s="46">
        <v>6123</v>
      </c>
      <c r="B46" s="24"/>
      <c r="C46" s="30">
        <v>2000</v>
      </c>
      <c r="D46" s="24">
        <v>2000</v>
      </c>
      <c r="E46" s="28">
        <v>0</v>
      </c>
      <c r="F46" s="65">
        <f t="shared" si="0"/>
        <v>0</v>
      </c>
      <c r="G46" s="145"/>
      <c r="H46" s="148"/>
      <c r="I46" s="147"/>
    </row>
    <row r="47" spans="1:9" s="31" customFormat="1" ht="12.75">
      <c r="A47" s="46">
        <v>6127</v>
      </c>
      <c r="B47" s="24" t="s">
        <v>215</v>
      </c>
      <c r="C47" s="30">
        <v>250</v>
      </c>
      <c r="D47" s="30">
        <v>250</v>
      </c>
      <c r="E47" s="24">
        <v>0</v>
      </c>
      <c r="F47" s="65">
        <f t="shared" si="0"/>
        <v>0</v>
      </c>
      <c r="G47" s="145"/>
      <c r="H47" s="148"/>
      <c r="I47" s="147"/>
    </row>
    <row r="48" spans="1:9" s="31" customFormat="1" ht="12.75">
      <c r="A48" s="123" t="s">
        <v>216</v>
      </c>
      <c r="B48" s="124" t="s">
        <v>217</v>
      </c>
      <c r="C48" s="125">
        <f>SUM(C46:C47)</f>
        <v>2250</v>
      </c>
      <c r="D48" s="125">
        <f>SUM(D46:D47)</f>
        <v>2250</v>
      </c>
      <c r="E48" s="125">
        <f>SUM(E47:E47)</f>
        <v>0</v>
      </c>
      <c r="F48" s="126">
        <f t="shared" si="0"/>
        <v>0</v>
      </c>
      <c r="G48" s="145"/>
      <c r="H48" s="148"/>
      <c r="I48" s="147"/>
    </row>
    <row r="49" spans="1:9" s="31" customFormat="1" ht="12.75">
      <c r="A49" s="123"/>
      <c r="B49" s="124"/>
      <c r="C49" s="125"/>
      <c r="D49" s="125"/>
      <c r="E49" s="125"/>
      <c r="F49" s="126"/>
      <c r="G49" s="145"/>
      <c r="H49" s="148"/>
      <c r="I49" s="147"/>
    </row>
    <row r="50" spans="1:8" ht="12.75">
      <c r="A50" s="525" t="s">
        <v>218</v>
      </c>
      <c r="B50" s="526"/>
      <c r="C50" s="10">
        <f>C44+C48</f>
        <v>35000</v>
      </c>
      <c r="D50" s="10">
        <f>D44+D48</f>
        <v>35000</v>
      </c>
      <c r="E50" s="10">
        <f>E44+E48</f>
        <v>1756</v>
      </c>
      <c r="F50" s="29">
        <f t="shared" si="0"/>
        <v>5.017142857142857</v>
      </c>
      <c r="G50" s="122"/>
      <c r="H50" s="127"/>
    </row>
    <row r="51" spans="1:8" ht="12.75">
      <c r="A51" s="21"/>
      <c r="B51" s="21"/>
      <c r="C51" s="19"/>
      <c r="D51" s="19"/>
      <c r="E51" s="19"/>
      <c r="F51" s="129"/>
      <c r="G51" s="122"/>
      <c r="H51" s="127"/>
    </row>
    <row r="52" spans="1:8" ht="12.75">
      <c r="A52" s="21"/>
      <c r="B52" s="21"/>
      <c r="C52" s="19"/>
      <c r="D52" s="19"/>
      <c r="E52" s="19"/>
      <c r="F52" s="129"/>
      <c r="G52" s="122"/>
      <c r="H52" s="127"/>
    </row>
    <row r="54" spans="1:6" ht="25.5" customHeight="1">
      <c r="A54" s="490" t="s">
        <v>219</v>
      </c>
      <c r="B54" s="477"/>
      <c r="C54" s="54" t="s">
        <v>126</v>
      </c>
      <c r="D54" s="6" t="s">
        <v>127</v>
      </c>
      <c r="E54" s="5" t="s">
        <v>2</v>
      </c>
      <c r="F54" s="53" t="s">
        <v>128</v>
      </c>
    </row>
    <row r="55" spans="1:6" ht="12.75">
      <c r="A55" s="524" t="s">
        <v>220</v>
      </c>
      <c r="B55" s="524"/>
      <c r="C55" s="28">
        <f>C11</f>
        <v>13160</v>
      </c>
      <c r="D55" s="28">
        <f>D11</f>
        <v>13160</v>
      </c>
      <c r="E55" s="28">
        <f>E11</f>
        <v>951</v>
      </c>
      <c r="F55" s="38">
        <f>E55/D55*100</f>
        <v>7.226443768996961</v>
      </c>
    </row>
    <row r="56" spans="1:6" ht="12.75">
      <c r="A56" s="512" t="s">
        <v>221</v>
      </c>
      <c r="B56" s="514"/>
      <c r="C56" s="28">
        <f>C34+C36+C40+C42-C57</f>
        <v>9890</v>
      </c>
      <c r="D56" s="28">
        <f>D34+D36+D40+D42-D57</f>
        <v>9890</v>
      </c>
      <c r="E56" s="28">
        <f>E34+E36+E40+E42-E57</f>
        <v>391</v>
      </c>
      <c r="F56" s="38">
        <f>E56/D56*100</f>
        <v>3.953488372093023</v>
      </c>
    </row>
    <row r="57" spans="1:6" ht="12.75">
      <c r="A57" s="512" t="s">
        <v>222</v>
      </c>
      <c r="B57" s="514"/>
      <c r="C57" s="28">
        <f>C18+C19+C20+C22+C23+C24</f>
        <v>9700</v>
      </c>
      <c r="D57" s="28">
        <f>D18+D19+D20+D22+D23+D24</f>
        <v>9700</v>
      </c>
      <c r="E57" s="28">
        <f>E18+E19+E20+E22+E23+E24</f>
        <v>414</v>
      </c>
      <c r="F57" s="38">
        <f>E57/D57*100</f>
        <v>4.268041237113402</v>
      </c>
    </row>
    <row r="58" spans="1:6" ht="12.75">
      <c r="A58" s="512" t="s">
        <v>223</v>
      </c>
      <c r="B58" s="514"/>
      <c r="C58" s="28">
        <f>C48</f>
        <v>2250</v>
      </c>
      <c r="D58" s="28">
        <f>D48</f>
        <v>2250</v>
      </c>
      <c r="E58" s="28">
        <f>E47</f>
        <v>0</v>
      </c>
      <c r="F58" s="38">
        <f>E58/D58*100</f>
        <v>0</v>
      </c>
    </row>
    <row r="59" spans="1:6" ht="12.75">
      <c r="A59" s="487" t="s">
        <v>224</v>
      </c>
      <c r="B59" s="489"/>
      <c r="C59" s="125">
        <f>SUM(C55:C58)</f>
        <v>35000</v>
      </c>
      <c r="D59" s="125">
        <f>SUM(D55:D58)</f>
        <v>35000</v>
      </c>
      <c r="E59" s="125">
        <f>SUM(E55:E58)</f>
        <v>1756</v>
      </c>
      <c r="F59" s="126">
        <f>E59/D59*100</f>
        <v>5.017142857142857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H19" sqref="H19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393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2" ht="15.75">
      <c r="A3" s="1"/>
      <c r="B3" s="1"/>
    </row>
    <row r="4" spans="1:5" ht="15.75">
      <c r="A4" s="1" t="s">
        <v>400</v>
      </c>
      <c r="B4" s="1"/>
      <c r="D4" s="177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3"/>
      <c r="B7" s="54" t="s">
        <v>126</v>
      </c>
      <c r="C7" s="6" t="s">
        <v>127</v>
      </c>
      <c r="D7" s="5" t="s">
        <v>2</v>
      </c>
      <c r="E7" s="53" t="s">
        <v>128</v>
      </c>
      <c r="F7" t="s">
        <v>274</v>
      </c>
    </row>
    <row r="8" spans="1:5" ht="12.75">
      <c r="A8" s="36" t="s">
        <v>349</v>
      </c>
      <c r="B8" s="30">
        <v>3327000</v>
      </c>
      <c r="C8" s="30">
        <v>3327000</v>
      </c>
      <c r="D8" s="30">
        <v>831750</v>
      </c>
      <c r="E8" s="38">
        <f>D8/C8*100</f>
        <v>25</v>
      </c>
    </row>
    <row r="9" spans="1:5" ht="12.75">
      <c r="A9" s="36" t="s">
        <v>350</v>
      </c>
      <c r="B9" s="30">
        <v>190000</v>
      </c>
      <c r="C9" s="30">
        <v>190000</v>
      </c>
      <c r="D9" s="30">
        <v>47500</v>
      </c>
      <c r="E9" s="38">
        <f>D9/C9*100</f>
        <v>25</v>
      </c>
    </row>
    <row r="10" spans="1:5" ht="12.75">
      <c r="A10" s="36" t="s">
        <v>345</v>
      </c>
      <c r="B10" s="30">
        <v>0</v>
      </c>
      <c r="C10" s="30">
        <v>0</v>
      </c>
      <c r="D10" s="30">
        <v>22785</v>
      </c>
      <c r="E10" s="38" t="s">
        <v>316</v>
      </c>
    </row>
    <row r="11" spans="1:5" ht="12.75">
      <c r="A11" s="3" t="s">
        <v>343</v>
      </c>
      <c r="B11" s="10">
        <f>B8+B9</f>
        <v>3517000</v>
      </c>
      <c r="C11" s="10">
        <f>C8+C9+C10</f>
        <v>3517000</v>
      </c>
      <c r="D11" s="10">
        <f>D8+D9+D10</f>
        <v>902035</v>
      </c>
      <c r="E11" s="29">
        <f>D11/C11*100</f>
        <v>25.647853284048907</v>
      </c>
    </row>
    <row r="12" spans="1:5" s="284" customFormat="1" ht="12.75">
      <c r="A12" s="279"/>
      <c r="B12" s="280"/>
      <c r="C12" s="280"/>
      <c r="D12" s="359"/>
      <c r="E12" s="281"/>
    </row>
    <row r="13" spans="1:5" ht="12.75">
      <c r="A13" s="279"/>
      <c r="B13" s="280"/>
      <c r="C13" s="280"/>
      <c r="D13" s="359"/>
      <c r="E13" s="281"/>
    </row>
    <row r="14" spans="1:5" ht="12.75">
      <c r="A14" s="279"/>
      <c r="B14" s="280"/>
      <c r="C14" s="280"/>
      <c r="D14" s="359"/>
      <c r="E14" s="281"/>
    </row>
    <row r="15" ht="17.25" customHeight="1">
      <c r="D15" s="31"/>
    </row>
    <row r="16" spans="1:4" ht="15.75">
      <c r="A16" s="1" t="s">
        <v>96</v>
      </c>
      <c r="B16" s="1"/>
      <c r="D16" s="31"/>
    </row>
    <row r="17" spans="1:18" ht="25.5">
      <c r="A17" s="3"/>
      <c r="B17" s="54" t="s">
        <v>126</v>
      </c>
      <c r="C17" s="6" t="s">
        <v>127</v>
      </c>
      <c r="D17" s="282" t="s">
        <v>2</v>
      </c>
      <c r="E17" s="53" t="s">
        <v>128</v>
      </c>
      <c r="F17" s="12" t="s">
        <v>273</v>
      </c>
      <c r="G17" s="13"/>
      <c r="H17" s="13"/>
      <c r="Q17" s="12"/>
      <c r="R17" s="13"/>
    </row>
    <row r="18" spans="1:18" ht="12.75">
      <c r="A18" s="36" t="s">
        <v>97</v>
      </c>
      <c r="B18" s="30">
        <v>1300000</v>
      </c>
      <c r="C18" s="30">
        <v>1300000</v>
      </c>
      <c r="D18" s="28">
        <v>93000</v>
      </c>
      <c r="E18" s="283">
        <f>D18/C18*100</f>
        <v>7.153846153846153</v>
      </c>
      <c r="F18" s="26" t="s">
        <v>272</v>
      </c>
      <c r="G18" s="60"/>
      <c r="H18" s="60"/>
      <c r="Q18" s="26"/>
      <c r="R18" s="60"/>
    </row>
    <row r="19" spans="1:18" ht="12.75">
      <c r="A19" s="36" t="s">
        <v>98</v>
      </c>
      <c r="B19" s="30">
        <v>2100000</v>
      </c>
      <c r="C19" s="30">
        <v>2100000</v>
      </c>
      <c r="D19" s="28">
        <v>164800</v>
      </c>
      <c r="E19" s="207">
        <f>D19/C19*100</f>
        <v>7.847619047619048</v>
      </c>
      <c r="F19" s="26">
        <v>5179</v>
      </c>
      <c r="G19" s="60"/>
      <c r="H19" s="60"/>
      <c r="Q19" s="26"/>
      <c r="R19" s="60"/>
    </row>
    <row r="20" spans="1:18" ht="12.75">
      <c r="A20" s="36" t="s">
        <v>200</v>
      </c>
      <c r="B20" s="30">
        <v>60000</v>
      </c>
      <c r="C20" s="30">
        <v>60000</v>
      </c>
      <c r="D20" s="28">
        <v>6000</v>
      </c>
      <c r="E20" s="207">
        <f>D20/C20*100</f>
        <v>10</v>
      </c>
      <c r="F20" s="26">
        <v>5194</v>
      </c>
      <c r="G20" s="60"/>
      <c r="H20" s="60"/>
      <c r="Q20" s="26"/>
      <c r="R20" s="60"/>
    </row>
    <row r="21" spans="1:18" ht="13.5" customHeight="1">
      <c r="A21" s="36" t="s">
        <v>402</v>
      </c>
      <c r="B21" s="30">
        <v>57000</v>
      </c>
      <c r="C21" s="30">
        <v>57000</v>
      </c>
      <c r="D21" s="28">
        <v>0</v>
      </c>
      <c r="E21" s="207">
        <v>0</v>
      </c>
      <c r="F21" s="26"/>
      <c r="G21" s="60"/>
      <c r="H21" s="60"/>
      <c r="Q21" s="26"/>
      <c r="R21" s="60"/>
    </row>
    <row r="22" spans="1:18" ht="12.75">
      <c r="A22" s="3" t="s">
        <v>344</v>
      </c>
      <c r="B22" s="10">
        <f>SUM(B18:B21)</f>
        <v>3517000</v>
      </c>
      <c r="C22" s="10">
        <f>SUM(C18:C21)</f>
        <v>3517000</v>
      </c>
      <c r="D22" s="10">
        <f>SUM(D18:D21)</f>
        <v>263800</v>
      </c>
      <c r="E22" s="11">
        <f>D22/C22*100</f>
        <v>7.500710833096388</v>
      </c>
      <c r="F22" s="19"/>
      <c r="G22" s="33"/>
      <c r="H22" s="33"/>
      <c r="Q22" s="19"/>
      <c r="R22" s="33"/>
    </row>
    <row r="25" spans="1:7" ht="15.75">
      <c r="A25" s="1" t="s">
        <v>401</v>
      </c>
      <c r="B25" s="1"/>
      <c r="D25" s="368">
        <v>1239172.27</v>
      </c>
      <c r="E25" s="367" t="s">
        <v>94</v>
      </c>
      <c r="G25" t="s">
        <v>164</v>
      </c>
    </row>
    <row r="27" ht="18.75">
      <c r="A27" s="178"/>
    </row>
    <row r="28" ht="18.75">
      <c r="A28" s="178"/>
    </row>
    <row r="29" ht="18.75">
      <c r="A29" s="180"/>
    </row>
    <row r="30" ht="18.75">
      <c r="A30" s="180"/>
    </row>
    <row r="31" ht="15.75">
      <c r="A31" s="182"/>
    </row>
    <row r="32" ht="18.75">
      <c r="A32" s="180"/>
    </row>
    <row r="33" ht="18.75">
      <c r="A33" s="180"/>
    </row>
    <row r="34" ht="18.75">
      <c r="A34" s="180"/>
    </row>
    <row r="35" ht="18.75">
      <c r="A35" s="184"/>
    </row>
    <row r="36" ht="18.75">
      <c r="A36" s="184"/>
    </row>
    <row r="37" ht="18.75">
      <c r="A37" s="184"/>
    </row>
    <row r="38" ht="18.75">
      <c r="A38" s="180"/>
    </row>
    <row r="39" ht="18.75">
      <c r="A39" s="180"/>
    </row>
    <row r="40" ht="15.75">
      <c r="A40" s="183"/>
    </row>
    <row r="41" ht="18.75">
      <c r="A41" s="181"/>
    </row>
    <row r="42" ht="18.75">
      <c r="A42" s="181"/>
    </row>
    <row r="43" ht="18.75">
      <c r="A43" s="181"/>
    </row>
    <row r="44" ht="18.75">
      <c r="A44" s="179"/>
    </row>
    <row r="45" ht="18.75">
      <c r="A45" s="181"/>
    </row>
    <row r="46" ht="18.75">
      <c r="A46" s="181"/>
    </row>
    <row r="47" ht="18.75">
      <c r="A47" s="181"/>
    </row>
    <row r="48" ht="15.75">
      <c r="A48" s="182"/>
    </row>
    <row r="49" ht="18.75">
      <c r="A49" s="181"/>
    </row>
    <row r="50" ht="15.75">
      <c r="A50" s="183"/>
    </row>
    <row r="51" ht="18.75">
      <c r="A51" s="179"/>
    </row>
    <row r="52" ht="15.75">
      <c r="A52" s="182"/>
    </row>
    <row r="53" ht="15.75">
      <c r="A53" s="183"/>
    </row>
    <row r="54" ht="15.75">
      <c r="A54" s="183"/>
    </row>
    <row r="55" ht="18.75">
      <c r="A55" s="181"/>
    </row>
    <row r="56" spans="1:2" ht="18.75">
      <c r="A56" s="181"/>
      <c r="B56" s="179"/>
    </row>
    <row r="57" ht="18.75">
      <c r="A57" s="181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2">
      <selection activeCell="F6" sqref="F6"/>
    </sheetView>
  </sheetViews>
  <sheetFormatPr defaultColWidth="9.125" defaultRowHeight="12.75"/>
  <cols>
    <col min="1" max="1" width="35.87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9" t="s">
        <v>392</v>
      </c>
      <c r="B2" s="289"/>
      <c r="C2" s="289"/>
      <c r="D2" s="289"/>
      <c r="E2" s="289"/>
    </row>
    <row r="3" spans="1:5" ht="17.25" customHeight="1">
      <c r="A3" s="289"/>
      <c r="B3" s="289"/>
      <c r="C3" s="289"/>
      <c r="D3" s="289"/>
      <c r="E3" s="289"/>
    </row>
    <row r="4" spans="1:2" ht="15.75">
      <c r="A4" s="1"/>
      <c r="B4" s="1"/>
    </row>
    <row r="5" spans="1:5" ht="15.75">
      <c r="A5" s="1" t="s">
        <v>400</v>
      </c>
      <c r="B5" s="1" t="s">
        <v>164</v>
      </c>
      <c r="D5" s="177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3"/>
      <c r="B8" s="54" t="s">
        <v>126</v>
      </c>
      <c r="C8" s="6" t="s">
        <v>127</v>
      </c>
      <c r="D8" s="5" t="s">
        <v>2</v>
      </c>
      <c r="E8" s="53" t="s">
        <v>128</v>
      </c>
    </row>
    <row r="9" spans="1:5" ht="12.75">
      <c r="A9" s="36" t="s">
        <v>387</v>
      </c>
      <c r="B9" s="30">
        <v>0</v>
      </c>
      <c r="C9" s="30">
        <v>0</v>
      </c>
      <c r="D9" s="30">
        <v>130626</v>
      </c>
      <c r="E9" s="38" t="s">
        <v>316</v>
      </c>
    </row>
    <row r="10" spans="1:5" ht="12.75">
      <c r="A10" s="36" t="s">
        <v>592</v>
      </c>
      <c r="B10" s="30">
        <v>0</v>
      </c>
      <c r="C10" s="30">
        <v>0</v>
      </c>
      <c r="D10" s="30">
        <v>60000000</v>
      </c>
      <c r="E10" s="283" t="s">
        <v>316</v>
      </c>
    </row>
    <row r="11" spans="1:5" ht="12.75">
      <c r="A11" s="3" t="s">
        <v>343</v>
      </c>
      <c r="B11" s="10">
        <f>SUM(B9:B10)</f>
        <v>0</v>
      </c>
      <c r="C11" s="10">
        <f>SUM(C9:C10)</f>
        <v>0</v>
      </c>
      <c r="D11" s="10">
        <f>SUM(D9:D10)</f>
        <v>60130626</v>
      </c>
      <c r="E11" s="326" t="s">
        <v>316</v>
      </c>
    </row>
    <row r="12" ht="12" customHeight="1">
      <c r="A12" s="466"/>
    </row>
    <row r="13" ht="12" customHeight="1">
      <c r="A13" s="18"/>
    </row>
    <row r="14" ht="12" customHeight="1"/>
    <row r="16" spans="1:2" ht="15.75">
      <c r="A16" s="1" t="s">
        <v>96</v>
      </c>
      <c r="B16" s="1"/>
    </row>
    <row r="17" spans="1:5" ht="26.25" customHeight="1">
      <c r="A17" s="3"/>
      <c r="B17" s="54" t="s">
        <v>126</v>
      </c>
      <c r="C17" s="6" t="s">
        <v>127</v>
      </c>
      <c r="D17" s="282" t="s">
        <v>2</v>
      </c>
      <c r="E17" s="53" t="s">
        <v>128</v>
      </c>
    </row>
    <row r="18" spans="1:5" ht="12.75">
      <c r="A18" s="36" t="s">
        <v>346</v>
      </c>
      <c r="B18" s="30">
        <v>0</v>
      </c>
      <c r="C18" s="30">
        <v>0</v>
      </c>
      <c r="D18" s="28">
        <v>6227455</v>
      </c>
      <c r="E18" s="283" t="s">
        <v>316</v>
      </c>
    </row>
    <row r="19" spans="1:5" ht="12.75">
      <c r="A19" s="3" t="s">
        <v>344</v>
      </c>
      <c r="B19" s="10">
        <f>SUM(B18:B18)</f>
        <v>0</v>
      </c>
      <c r="C19" s="10">
        <v>0</v>
      </c>
      <c r="D19" s="10">
        <f>SUM(D18:D18)</f>
        <v>6227455</v>
      </c>
      <c r="E19" s="11" t="s">
        <v>316</v>
      </c>
    </row>
    <row r="21" ht="12.75">
      <c r="I21" t="s">
        <v>164</v>
      </c>
    </row>
    <row r="22" spans="1:9" ht="15.75">
      <c r="A22" s="1" t="s">
        <v>528</v>
      </c>
      <c r="B22" s="1" t="s">
        <v>164</v>
      </c>
      <c r="D22" s="366">
        <v>110301476.48</v>
      </c>
      <c r="E22" s="367" t="s">
        <v>94</v>
      </c>
      <c r="I22" t="s">
        <v>164</v>
      </c>
    </row>
    <row r="24" spans="1:5" ht="14.25">
      <c r="A24" t="s">
        <v>604</v>
      </c>
      <c r="D24" s="371">
        <v>40000000</v>
      </c>
      <c r="E24" t="s">
        <v>94</v>
      </c>
    </row>
    <row r="26" spans="1:5" ht="14.25">
      <c r="A26" t="s">
        <v>605</v>
      </c>
      <c r="D26" s="371">
        <v>-83800727</v>
      </c>
      <c r="E26" t="s">
        <v>94</v>
      </c>
    </row>
    <row r="28" spans="1:5" ht="15.75">
      <c r="A28" s="1" t="s">
        <v>606</v>
      </c>
      <c r="D28" s="366">
        <v>66500749.48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G31" sqref="G31"/>
    </sheetView>
  </sheetViews>
  <sheetFormatPr defaultColWidth="9.00390625" defaultRowHeight="12.75"/>
  <cols>
    <col min="5" max="5" width="0.875" style="0" customWidth="1"/>
    <col min="6" max="6" width="11.75390625" style="0" customWidth="1"/>
    <col min="7" max="7" width="10.375" style="0" customWidth="1"/>
    <col min="8" max="9" width="9.875" style="0" customWidth="1"/>
    <col min="10" max="10" width="11.00390625" style="0" customWidth="1"/>
    <col min="11" max="11" width="11.625" style="0" customWidth="1"/>
  </cols>
  <sheetData>
    <row r="1" spans="1:11" ht="15.7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341"/>
    </row>
    <row r="2" spans="1:11" ht="15.75">
      <c r="A2" s="527" t="s">
        <v>398</v>
      </c>
      <c r="B2" s="527"/>
      <c r="C2" s="527"/>
      <c r="D2" s="527"/>
      <c r="E2" s="527"/>
      <c r="F2" s="527"/>
      <c r="G2" s="527"/>
      <c r="H2" s="527"/>
      <c r="I2" s="527"/>
      <c r="J2" s="527"/>
      <c r="K2" s="556"/>
    </row>
    <row r="3" spans="1:11" ht="15.7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2" ht="39.75" customHeight="1">
      <c r="A4" s="377" t="s">
        <v>403</v>
      </c>
      <c r="B4" s="528" t="s">
        <v>404</v>
      </c>
      <c r="C4" s="529"/>
      <c r="D4" s="529"/>
      <c r="E4" s="529"/>
      <c r="F4" s="378" t="s">
        <v>405</v>
      </c>
      <c r="G4" s="379" t="s">
        <v>406</v>
      </c>
      <c r="H4" s="380" t="s">
        <v>407</v>
      </c>
      <c r="I4" s="380" t="s">
        <v>408</v>
      </c>
      <c r="J4" s="380" t="s">
        <v>409</v>
      </c>
      <c r="K4" s="377" t="s">
        <v>410</v>
      </c>
      <c r="L4" s="381"/>
    </row>
    <row r="5" spans="1:12" ht="12.75">
      <c r="A5" s="530" t="s">
        <v>411</v>
      </c>
      <c r="B5" s="531"/>
      <c r="C5" s="531"/>
      <c r="D5" s="531"/>
      <c r="E5" s="531"/>
      <c r="F5" s="531"/>
      <c r="G5" s="531"/>
      <c r="H5" s="531"/>
      <c r="I5" s="531"/>
      <c r="J5" s="531"/>
      <c r="K5" s="532"/>
      <c r="L5" s="382"/>
    </row>
    <row r="6" spans="1:12" ht="12.75">
      <c r="A6" s="383">
        <v>1</v>
      </c>
      <c r="B6" s="533" t="s">
        <v>412</v>
      </c>
      <c r="C6" s="534"/>
      <c r="D6" s="534"/>
      <c r="E6" s="534"/>
      <c r="F6" s="384">
        <v>4823611</v>
      </c>
      <c r="G6" s="384">
        <v>2698399</v>
      </c>
      <c r="H6" s="27">
        <v>1964233</v>
      </c>
      <c r="I6" s="174"/>
      <c r="J6" s="174"/>
      <c r="K6" s="27">
        <f>SUM(G6:H6)</f>
        <v>4662632</v>
      </c>
      <c r="L6" s="385"/>
    </row>
    <row r="7" spans="1:12" ht="12.75">
      <c r="A7" s="383">
        <v>2</v>
      </c>
      <c r="B7" s="533" t="s">
        <v>413</v>
      </c>
      <c r="C7" s="534"/>
      <c r="D7" s="534"/>
      <c r="E7" s="534"/>
      <c r="F7" s="384">
        <v>2999597</v>
      </c>
      <c r="G7" s="384">
        <v>2099719</v>
      </c>
      <c r="H7" s="27">
        <v>632221.6</v>
      </c>
      <c r="I7" s="27">
        <v>48000</v>
      </c>
      <c r="J7" s="27"/>
      <c r="K7" s="27">
        <f>SUM(G7:H7:I7)</f>
        <v>2779940.6</v>
      </c>
      <c r="L7" s="385"/>
    </row>
    <row r="8" spans="1:12" ht="12.75">
      <c r="A8" s="383">
        <v>3</v>
      </c>
      <c r="B8" s="533" t="s">
        <v>414</v>
      </c>
      <c r="C8" s="534"/>
      <c r="D8" s="534"/>
      <c r="E8" s="534"/>
      <c r="F8" s="384">
        <v>500000</v>
      </c>
      <c r="G8" s="384">
        <v>450000</v>
      </c>
      <c r="H8" s="27">
        <v>-11479</v>
      </c>
      <c r="I8" s="174"/>
      <c r="J8" s="174"/>
      <c r="K8" s="27">
        <f>G8+H8</f>
        <v>438521</v>
      </c>
      <c r="L8" s="385"/>
    </row>
    <row r="9" spans="1:12" ht="12.75">
      <c r="A9" s="383">
        <v>4</v>
      </c>
      <c r="B9" s="533" t="s">
        <v>415</v>
      </c>
      <c r="C9" s="534"/>
      <c r="D9" s="534"/>
      <c r="E9" s="534"/>
      <c r="F9" s="384">
        <v>3725000</v>
      </c>
      <c r="G9" s="384">
        <v>1877500</v>
      </c>
      <c r="H9" s="27">
        <v>1825567</v>
      </c>
      <c r="I9" s="174"/>
      <c r="J9" s="174"/>
      <c r="K9" s="27">
        <f>G9+H9</f>
        <v>3703067</v>
      </c>
      <c r="L9" s="385"/>
    </row>
    <row r="10" spans="1:12" ht="12.75">
      <c r="A10" s="383">
        <v>5</v>
      </c>
      <c r="B10" s="533" t="s">
        <v>416</v>
      </c>
      <c r="C10" s="534"/>
      <c r="D10" s="534"/>
      <c r="E10" s="534"/>
      <c r="F10" s="384">
        <v>1821700</v>
      </c>
      <c r="G10" s="384">
        <v>944134</v>
      </c>
      <c r="H10" s="27">
        <v>561102</v>
      </c>
      <c r="I10" s="27">
        <v>17858</v>
      </c>
      <c r="J10" s="27"/>
      <c r="K10" s="27">
        <f>G10+H10+I10</f>
        <v>1523094</v>
      </c>
      <c r="L10" s="385"/>
    </row>
    <row r="11" spans="1:12" ht="12.75">
      <c r="A11" s="383">
        <v>6</v>
      </c>
      <c r="B11" s="533" t="s">
        <v>417</v>
      </c>
      <c r="C11" s="534"/>
      <c r="D11" s="534"/>
      <c r="E11" s="534"/>
      <c r="F11" s="384">
        <v>4000000</v>
      </c>
      <c r="G11" s="384">
        <v>1502476.2</v>
      </c>
      <c r="H11" s="27">
        <v>2496973.8</v>
      </c>
      <c r="I11" s="174"/>
      <c r="J11" s="174"/>
      <c r="K11" s="27">
        <f>G11+H11</f>
        <v>3999450</v>
      </c>
      <c r="L11" s="385"/>
    </row>
    <row r="12" spans="1:12" ht="12.75">
      <c r="A12" s="383">
        <v>7</v>
      </c>
      <c r="B12" s="533" t="s">
        <v>418</v>
      </c>
      <c r="C12" s="534"/>
      <c r="D12" s="534"/>
      <c r="E12" s="534"/>
      <c r="F12" s="384">
        <v>1672600</v>
      </c>
      <c r="G12" s="384">
        <v>1672600</v>
      </c>
      <c r="H12" s="27">
        <v>-3032.5</v>
      </c>
      <c r="I12" s="27">
        <v>-24569</v>
      </c>
      <c r="J12" s="174"/>
      <c r="K12" s="27">
        <f>SUM(G12:H12:I12)</f>
        <v>1644998.5</v>
      </c>
      <c r="L12" s="385"/>
    </row>
    <row r="13" spans="1:12" ht="12.75">
      <c r="A13" s="383">
        <v>7</v>
      </c>
      <c r="B13" s="533" t="s">
        <v>419</v>
      </c>
      <c r="C13" s="534"/>
      <c r="D13" s="534"/>
      <c r="E13" s="534"/>
      <c r="F13" s="384">
        <v>293700</v>
      </c>
      <c r="G13" s="384">
        <v>293700</v>
      </c>
      <c r="H13" s="27"/>
      <c r="I13" s="174"/>
      <c r="J13" s="174"/>
      <c r="K13" s="27">
        <f>G13+H13</f>
        <v>293700</v>
      </c>
      <c r="L13" s="385"/>
    </row>
    <row r="14" spans="1:12" ht="12.75">
      <c r="A14" s="383">
        <v>8</v>
      </c>
      <c r="B14" s="533" t="s">
        <v>420</v>
      </c>
      <c r="C14" s="534"/>
      <c r="D14" s="534"/>
      <c r="E14" s="534"/>
      <c r="F14" s="384">
        <v>1517869</v>
      </c>
      <c r="G14" s="384">
        <v>1354013.7</v>
      </c>
      <c r="H14" s="27">
        <v>50778</v>
      </c>
      <c r="I14" s="174"/>
      <c r="J14" s="174"/>
      <c r="K14" s="27">
        <f>G14+H14</f>
        <v>1404791.7</v>
      </c>
      <c r="L14" s="385"/>
    </row>
    <row r="15" spans="1:12" ht="12.75">
      <c r="A15" s="383">
        <v>9</v>
      </c>
      <c r="B15" s="533" t="s">
        <v>421</v>
      </c>
      <c r="C15" s="534"/>
      <c r="D15" s="534"/>
      <c r="E15" s="534"/>
      <c r="F15" s="384">
        <v>1999900</v>
      </c>
      <c r="G15" s="384">
        <v>340000</v>
      </c>
      <c r="H15" s="27">
        <v>1163517</v>
      </c>
      <c r="I15" s="27">
        <v>23940</v>
      </c>
      <c r="J15" s="27"/>
      <c r="K15" s="27">
        <v>1527457</v>
      </c>
      <c r="L15" s="385"/>
    </row>
    <row r="16" spans="1:12" ht="12.75">
      <c r="A16" s="383">
        <v>10</v>
      </c>
      <c r="B16" s="533" t="s">
        <v>422</v>
      </c>
      <c r="C16" s="534"/>
      <c r="D16" s="534"/>
      <c r="E16" s="534"/>
      <c r="F16" s="384">
        <v>373000</v>
      </c>
      <c r="G16" s="384"/>
      <c r="H16" s="27">
        <v>373000</v>
      </c>
      <c r="I16" s="27"/>
      <c r="J16" s="27"/>
      <c r="K16" s="27">
        <f>G16+H16</f>
        <v>373000</v>
      </c>
      <c r="L16" s="385"/>
    </row>
    <row r="17" spans="1:12" ht="12.75">
      <c r="A17" s="383">
        <v>11</v>
      </c>
      <c r="B17" s="533" t="s">
        <v>423</v>
      </c>
      <c r="C17" s="534"/>
      <c r="D17" s="534"/>
      <c r="E17" s="534"/>
      <c r="F17" s="384">
        <v>2000000</v>
      </c>
      <c r="G17" s="384">
        <v>895260</v>
      </c>
      <c r="H17" s="27">
        <v>916500</v>
      </c>
      <c r="I17" s="27">
        <v>119856</v>
      </c>
      <c r="J17" s="27"/>
      <c r="K17" s="27">
        <f>G17+H17+I17</f>
        <v>1931616</v>
      </c>
      <c r="L17" s="385"/>
    </row>
    <row r="18" spans="1:12" ht="12.75">
      <c r="A18" s="383">
        <v>12</v>
      </c>
      <c r="B18" s="533" t="s">
        <v>424</v>
      </c>
      <c r="C18" s="534"/>
      <c r="D18" s="534"/>
      <c r="E18" s="534"/>
      <c r="F18" s="384">
        <v>799800</v>
      </c>
      <c r="G18" s="384">
        <v>774800</v>
      </c>
      <c r="H18" s="27">
        <v>-18681</v>
      </c>
      <c r="I18" s="27"/>
      <c r="J18" s="27"/>
      <c r="K18" s="27">
        <f>G18+H18</f>
        <v>756119</v>
      </c>
      <c r="L18" s="385"/>
    </row>
    <row r="19" spans="1:12" ht="12.75">
      <c r="A19" s="383">
        <v>13</v>
      </c>
      <c r="B19" s="533" t="s">
        <v>425</v>
      </c>
      <c r="C19" s="534"/>
      <c r="D19" s="534"/>
      <c r="E19" s="534"/>
      <c r="F19" s="384">
        <v>799850</v>
      </c>
      <c r="G19" s="384">
        <v>799850</v>
      </c>
      <c r="H19" s="27">
        <v>-5962</v>
      </c>
      <c r="I19" s="27"/>
      <c r="J19" s="27"/>
      <c r="K19" s="27">
        <f>G19+H19</f>
        <v>793888</v>
      </c>
      <c r="L19" s="385"/>
    </row>
    <row r="20" spans="1:12" ht="12.75">
      <c r="A20" s="383">
        <v>14</v>
      </c>
      <c r="B20" s="533" t="s">
        <v>426</v>
      </c>
      <c r="C20" s="534"/>
      <c r="D20" s="534"/>
      <c r="E20" s="534"/>
      <c r="F20" s="384">
        <v>2694000</v>
      </c>
      <c r="G20" s="384"/>
      <c r="H20" s="27">
        <v>2424600</v>
      </c>
      <c r="I20" s="27">
        <v>-137665</v>
      </c>
      <c r="J20" s="27"/>
      <c r="K20" s="27">
        <f>SUM(H20:I20)</f>
        <v>2286935</v>
      </c>
      <c r="L20" s="385"/>
    </row>
    <row r="21" spans="1:12" ht="12.75">
      <c r="A21" s="383">
        <v>15</v>
      </c>
      <c r="B21" s="535" t="s">
        <v>427</v>
      </c>
      <c r="C21" s="535"/>
      <c r="D21" s="535"/>
      <c r="E21" s="535"/>
      <c r="F21" s="386">
        <v>2399000</v>
      </c>
      <c r="G21" s="386">
        <v>2399000</v>
      </c>
      <c r="H21" s="27">
        <v>-152403</v>
      </c>
      <c r="I21" s="27"/>
      <c r="J21" s="27"/>
      <c r="K21" s="27">
        <f>G21+H21</f>
        <v>2246597</v>
      </c>
      <c r="L21" s="385"/>
    </row>
    <row r="22" spans="1:12" ht="12.75">
      <c r="A22" s="383">
        <v>16</v>
      </c>
      <c r="B22" s="535" t="s">
        <v>428</v>
      </c>
      <c r="C22" s="535"/>
      <c r="D22" s="535"/>
      <c r="E22" s="535"/>
      <c r="F22" s="386">
        <v>874496</v>
      </c>
      <c r="G22" s="386"/>
      <c r="H22" s="27">
        <v>827483</v>
      </c>
      <c r="I22" s="27"/>
      <c r="J22" s="27"/>
      <c r="K22" s="27">
        <f>SUM(G22:H22)</f>
        <v>827483</v>
      </c>
      <c r="L22" s="385"/>
    </row>
    <row r="23" spans="1:12" ht="12.75">
      <c r="A23" s="383">
        <v>17</v>
      </c>
      <c r="B23" s="533" t="s">
        <v>429</v>
      </c>
      <c r="C23" s="534"/>
      <c r="D23" s="534"/>
      <c r="E23" s="534"/>
      <c r="F23" s="384">
        <v>700000</v>
      </c>
      <c r="G23" s="384">
        <v>105167.25</v>
      </c>
      <c r="H23" s="27">
        <v>582382.3</v>
      </c>
      <c r="I23" s="27"/>
      <c r="J23" s="27"/>
      <c r="K23" s="27">
        <v>687549</v>
      </c>
      <c r="L23" s="385"/>
    </row>
    <row r="24" spans="1:12" ht="12.75">
      <c r="A24" s="383">
        <v>18</v>
      </c>
      <c r="B24" s="533" t="s">
        <v>430</v>
      </c>
      <c r="C24" s="534"/>
      <c r="D24" s="534"/>
      <c r="E24" s="534"/>
      <c r="F24" s="384">
        <v>737300</v>
      </c>
      <c r="G24" s="384">
        <v>186250</v>
      </c>
      <c r="H24" s="27">
        <v>456149</v>
      </c>
      <c r="I24" s="27"/>
      <c r="J24" s="27"/>
      <c r="K24" s="27">
        <f>G24+H24</f>
        <v>642399</v>
      </c>
      <c r="L24" s="385"/>
    </row>
    <row r="25" spans="1:12" ht="12.75">
      <c r="A25" s="383">
        <v>19</v>
      </c>
      <c r="B25" s="533" t="s">
        <v>431</v>
      </c>
      <c r="C25" s="534"/>
      <c r="D25" s="534"/>
      <c r="E25" s="534"/>
      <c r="F25" s="384">
        <v>269250</v>
      </c>
      <c r="G25" s="387"/>
      <c r="H25" s="27">
        <v>199956</v>
      </c>
      <c r="I25" s="27"/>
      <c r="J25" s="27"/>
      <c r="K25" s="9">
        <f>SUM(G25:H25)</f>
        <v>199956</v>
      </c>
      <c r="L25" s="388"/>
    </row>
    <row r="26" spans="1:12" ht="12.75">
      <c r="A26" s="389">
        <v>20</v>
      </c>
      <c r="B26" s="533" t="s">
        <v>432</v>
      </c>
      <c r="C26" s="534"/>
      <c r="D26" s="534"/>
      <c r="E26" s="536"/>
      <c r="F26" s="386">
        <v>1701875</v>
      </c>
      <c r="G26" s="391"/>
      <c r="H26" s="27">
        <v>1411874</v>
      </c>
      <c r="I26" s="27"/>
      <c r="J26" s="27"/>
      <c r="K26" s="27">
        <f>SUM(G26:H26)</f>
        <v>1411874</v>
      </c>
      <c r="L26" s="385"/>
    </row>
    <row r="27" spans="1:12" ht="12.75">
      <c r="A27" s="389">
        <v>21</v>
      </c>
      <c r="B27" s="533" t="s">
        <v>433</v>
      </c>
      <c r="C27" s="534"/>
      <c r="D27" s="534"/>
      <c r="E27" s="536"/>
      <c r="F27" s="386">
        <v>797650</v>
      </c>
      <c r="G27" s="391"/>
      <c r="H27" s="392">
        <v>765090.3</v>
      </c>
      <c r="I27" s="392"/>
      <c r="J27" s="392"/>
      <c r="K27" s="27">
        <f>SUM(G27:H27)</f>
        <v>765090.3</v>
      </c>
      <c r="L27" s="385"/>
    </row>
    <row r="28" spans="1:12" ht="12.75">
      <c r="A28" s="389">
        <v>22</v>
      </c>
      <c r="B28" s="533" t="s">
        <v>434</v>
      </c>
      <c r="C28" s="534"/>
      <c r="D28" s="534"/>
      <c r="E28" s="536"/>
      <c r="F28" s="386">
        <v>1611350</v>
      </c>
      <c r="G28" s="391"/>
      <c r="H28" s="27">
        <v>1450486</v>
      </c>
      <c r="I28" s="27">
        <v>116848</v>
      </c>
      <c r="J28" s="27"/>
      <c r="K28" s="27">
        <f>SUM(G28:H28:I28)</f>
        <v>1567334</v>
      </c>
      <c r="L28" s="385"/>
    </row>
    <row r="29" spans="1:12" ht="12.75" customHeight="1">
      <c r="A29" s="383">
        <v>23</v>
      </c>
      <c r="B29" s="533" t="s">
        <v>435</v>
      </c>
      <c r="C29" s="534"/>
      <c r="D29" s="534"/>
      <c r="E29" s="536"/>
      <c r="F29" s="386">
        <v>149625</v>
      </c>
      <c r="G29" s="391"/>
      <c r="H29" s="27">
        <v>149625</v>
      </c>
      <c r="I29" s="174"/>
      <c r="J29" s="174"/>
      <c r="K29" s="27">
        <f>SUM(H29)</f>
        <v>149625</v>
      </c>
      <c r="L29" s="385"/>
    </row>
    <row r="30" spans="1:12" ht="12.75">
      <c r="A30" s="383">
        <v>24</v>
      </c>
      <c r="B30" s="533" t="s">
        <v>436</v>
      </c>
      <c r="C30" s="534"/>
      <c r="D30" s="534"/>
      <c r="E30" s="536"/>
      <c r="F30" s="386">
        <v>2178000</v>
      </c>
      <c r="G30" s="391"/>
      <c r="H30" s="27">
        <v>1960200</v>
      </c>
      <c r="I30" s="174"/>
      <c r="J30" s="174"/>
      <c r="K30" s="27">
        <f>SUM(H30)</f>
        <v>1960200</v>
      </c>
      <c r="L30" s="385"/>
    </row>
    <row r="31" spans="1:12" ht="12.75">
      <c r="A31" s="383">
        <v>25</v>
      </c>
      <c r="B31" s="533" t="s">
        <v>437</v>
      </c>
      <c r="C31" s="534"/>
      <c r="D31" s="534"/>
      <c r="E31" s="536"/>
      <c r="F31" s="386">
        <v>70000</v>
      </c>
      <c r="G31" s="391"/>
      <c r="H31" s="27"/>
      <c r="I31" s="174">
        <v>70000</v>
      </c>
      <c r="J31" s="174"/>
      <c r="K31" s="174">
        <f>SUM(I31)</f>
        <v>70000</v>
      </c>
      <c r="L31" s="385"/>
    </row>
    <row r="32" spans="1:12" ht="12.75">
      <c r="A32" s="537" t="s">
        <v>438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382"/>
    </row>
    <row r="33" spans="1:12" ht="12.75">
      <c r="A33" s="383">
        <v>26</v>
      </c>
      <c r="B33" s="533" t="s">
        <v>439</v>
      </c>
      <c r="C33" s="534"/>
      <c r="D33" s="534"/>
      <c r="E33" s="536"/>
      <c r="F33" s="384">
        <v>1998000</v>
      </c>
      <c r="G33" s="387"/>
      <c r="H33" s="27">
        <v>1978840</v>
      </c>
      <c r="I33" s="27">
        <v>-69503</v>
      </c>
      <c r="J33" s="27"/>
      <c r="K33" s="27">
        <f>SUM(H33:I33:J33)</f>
        <v>1909337</v>
      </c>
      <c r="L33" s="385"/>
    </row>
    <row r="34" spans="1:12" ht="12.75">
      <c r="A34" s="383">
        <v>27</v>
      </c>
      <c r="B34" s="533" t="s">
        <v>440</v>
      </c>
      <c r="C34" s="534"/>
      <c r="D34" s="534"/>
      <c r="E34" s="536"/>
      <c r="F34" s="384">
        <v>1999000</v>
      </c>
      <c r="G34" s="387"/>
      <c r="H34" s="27">
        <v>1999000</v>
      </c>
      <c r="I34" s="27">
        <v>-1710</v>
      </c>
      <c r="J34" s="27"/>
      <c r="K34" s="27">
        <f>SUM(H34:I34:J34)</f>
        <v>1997290</v>
      </c>
      <c r="L34" s="385"/>
    </row>
    <row r="35" spans="1:12" ht="12.75">
      <c r="A35" s="383">
        <v>28</v>
      </c>
      <c r="B35" s="533" t="s">
        <v>441</v>
      </c>
      <c r="C35" s="534"/>
      <c r="D35" s="534"/>
      <c r="E35" s="536"/>
      <c r="F35" s="384">
        <v>1299053</v>
      </c>
      <c r="G35" s="387"/>
      <c r="H35" s="27">
        <v>1188601.6</v>
      </c>
      <c r="I35" s="393"/>
      <c r="J35" s="393"/>
      <c r="K35" s="27">
        <f>SUM(H35:I35:J35)</f>
        <v>1188601.6</v>
      </c>
      <c r="L35" s="394"/>
    </row>
    <row r="36" spans="1:12" ht="12.75">
      <c r="A36" s="383">
        <v>29</v>
      </c>
      <c r="B36" s="533" t="s">
        <v>442</v>
      </c>
      <c r="C36" s="534"/>
      <c r="D36" s="534"/>
      <c r="E36" s="536"/>
      <c r="F36" s="384">
        <v>4990385</v>
      </c>
      <c r="G36" s="387"/>
      <c r="H36" s="27">
        <v>3263102</v>
      </c>
      <c r="I36" s="27">
        <v>1714954</v>
      </c>
      <c r="J36" s="27"/>
      <c r="K36" s="27">
        <f>SUM(H36:I36:J36)</f>
        <v>4978056</v>
      </c>
      <c r="L36" s="39"/>
    </row>
    <row r="37" spans="1:12" ht="12.75">
      <c r="A37" s="383">
        <v>30</v>
      </c>
      <c r="B37" s="533" t="s">
        <v>443</v>
      </c>
      <c r="C37" s="534"/>
      <c r="D37" s="534"/>
      <c r="E37" s="536"/>
      <c r="F37" s="384">
        <v>3000000</v>
      </c>
      <c r="G37" s="387"/>
      <c r="H37" s="27">
        <v>199497.5</v>
      </c>
      <c r="I37" s="27">
        <v>2141267</v>
      </c>
      <c r="J37" s="27"/>
      <c r="K37" s="27">
        <f>SUM(H37:I37:J37)</f>
        <v>2340764.5</v>
      </c>
      <c r="L37" s="385"/>
    </row>
    <row r="38" spans="1:12" ht="12.75">
      <c r="A38" s="383">
        <v>31</v>
      </c>
      <c r="B38" s="533" t="s">
        <v>444</v>
      </c>
      <c r="C38" s="534"/>
      <c r="D38" s="534"/>
      <c r="E38" s="536"/>
      <c r="F38" s="384">
        <v>2200000</v>
      </c>
      <c r="G38" s="387"/>
      <c r="H38" s="27">
        <v>428742</v>
      </c>
      <c r="I38" s="27">
        <v>1390168</v>
      </c>
      <c r="J38" s="27">
        <v>36675</v>
      </c>
      <c r="K38" s="27">
        <f>SUM(H38:I38:J38)</f>
        <v>1855585</v>
      </c>
      <c r="L38" s="385"/>
    </row>
    <row r="39" spans="1:12" ht="12.75">
      <c r="A39" s="383">
        <v>32</v>
      </c>
      <c r="B39" s="533" t="s">
        <v>445</v>
      </c>
      <c r="C39" s="534"/>
      <c r="D39" s="534"/>
      <c r="E39" s="536"/>
      <c r="F39" s="384">
        <v>1654114</v>
      </c>
      <c r="G39" s="387"/>
      <c r="H39" s="27">
        <v>486532</v>
      </c>
      <c r="I39" s="27">
        <v>1167582</v>
      </c>
      <c r="J39" s="27"/>
      <c r="K39" s="27">
        <f>SUM(H39:I39:J39)</f>
        <v>1654114</v>
      </c>
      <c r="L39" s="39"/>
    </row>
    <row r="40" spans="1:12" ht="12.75">
      <c r="A40" s="383">
        <v>33</v>
      </c>
      <c r="B40" s="533" t="s">
        <v>446</v>
      </c>
      <c r="C40" s="534"/>
      <c r="D40" s="534"/>
      <c r="E40" s="536"/>
      <c r="F40" s="384">
        <v>2173497</v>
      </c>
      <c r="G40" s="387"/>
      <c r="H40" s="27">
        <v>1433529</v>
      </c>
      <c r="I40" s="27">
        <v>559003</v>
      </c>
      <c r="J40" s="27"/>
      <c r="K40" s="27">
        <f>SUM(H40:I40:J40)</f>
        <v>1992532</v>
      </c>
      <c r="L40" s="385"/>
    </row>
    <row r="41" spans="1:12" ht="12.75">
      <c r="A41" s="383">
        <v>34</v>
      </c>
      <c r="B41" s="533" t="s">
        <v>447</v>
      </c>
      <c r="C41" s="534"/>
      <c r="D41" s="534"/>
      <c r="E41" s="536"/>
      <c r="F41" s="384">
        <v>1800000</v>
      </c>
      <c r="G41" s="387"/>
      <c r="H41" s="27">
        <v>1578000</v>
      </c>
      <c r="I41" s="27">
        <v>-23000</v>
      </c>
      <c r="J41" s="27"/>
      <c r="K41" s="27">
        <f>SUM(H41:I41:J41)</f>
        <v>1555000</v>
      </c>
      <c r="L41" s="39"/>
    </row>
    <row r="42" spans="1:12" ht="12.75">
      <c r="A42" s="383">
        <v>35</v>
      </c>
      <c r="B42" s="533" t="s">
        <v>448</v>
      </c>
      <c r="C42" s="534"/>
      <c r="D42" s="534"/>
      <c r="E42" s="536"/>
      <c r="F42" s="384">
        <v>3977620</v>
      </c>
      <c r="G42" s="387"/>
      <c r="H42" s="27">
        <v>2055726</v>
      </c>
      <c r="I42" s="27">
        <v>1164994</v>
      </c>
      <c r="J42" s="27">
        <v>136288</v>
      </c>
      <c r="K42" s="27">
        <f>SUM(H42:I42:J42)</f>
        <v>3357008</v>
      </c>
      <c r="L42" s="39"/>
    </row>
    <row r="43" spans="1:12" ht="12.75">
      <c r="A43" s="383">
        <v>36</v>
      </c>
      <c r="B43" s="533" t="s">
        <v>449</v>
      </c>
      <c r="C43" s="534"/>
      <c r="D43" s="534"/>
      <c r="E43" s="536"/>
      <c r="F43" s="384">
        <v>800000</v>
      </c>
      <c r="G43" s="387"/>
      <c r="H43" s="27">
        <v>239500</v>
      </c>
      <c r="I43" s="27">
        <v>301954</v>
      </c>
      <c r="J43" s="27"/>
      <c r="K43" s="27">
        <f>SUM(H43:I43:J43)</f>
        <v>541454</v>
      </c>
      <c r="L43" s="39"/>
    </row>
    <row r="44" spans="1:12" ht="12.75">
      <c r="A44" s="383">
        <v>37</v>
      </c>
      <c r="B44" s="533" t="s">
        <v>450</v>
      </c>
      <c r="C44" s="534"/>
      <c r="D44" s="534"/>
      <c r="E44" s="536"/>
      <c r="F44" s="384">
        <v>2500000</v>
      </c>
      <c r="G44" s="387"/>
      <c r="H44" s="27">
        <v>344000</v>
      </c>
      <c r="I44" s="27">
        <v>1893600</v>
      </c>
      <c r="J44" s="27"/>
      <c r="K44" s="27">
        <f>SUM(H44:I44:J44)</f>
        <v>2237600</v>
      </c>
      <c r="L44" s="385"/>
    </row>
    <row r="45" spans="1:12" ht="12.75">
      <c r="A45" s="383">
        <v>38</v>
      </c>
      <c r="B45" s="538" t="s">
        <v>451</v>
      </c>
      <c r="C45" s="539"/>
      <c r="D45" s="539"/>
      <c r="E45" s="540"/>
      <c r="F45" s="384">
        <v>2000000</v>
      </c>
      <c r="G45" s="387"/>
      <c r="H45" s="27">
        <v>1971448</v>
      </c>
      <c r="I45" s="27">
        <v>-16685</v>
      </c>
      <c r="J45" s="27"/>
      <c r="K45" s="27">
        <f>SUM(H45:I45:J45)</f>
        <v>1954763</v>
      </c>
      <c r="L45" s="39"/>
    </row>
    <row r="46" spans="1:12" ht="12.75">
      <c r="A46" s="383">
        <v>39</v>
      </c>
      <c r="B46" s="533" t="s">
        <v>452</v>
      </c>
      <c r="C46" s="534"/>
      <c r="D46" s="534"/>
      <c r="E46" s="536"/>
      <c r="F46" s="384">
        <v>1599826</v>
      </c>
      <c r="G46" s="387"/>
      <c r="H46" s="27">
        <v>221250</v>
      </c>
      <c r="I46" s="27">
        <v>1351575</v>
      </c>
      <c r="J46" s="27"/>
      <c r="K46" s="27">
        <f>SUM(H46:I46:J46)</f>
        <v>1572825</v>
      </c>
      <c r="L46" s="39"/>
    </row>
    <row r="47" spans="1:12" ht="12.75">
      <c r="A47" s="383">
        <v>40</v>
      </c>
      <c r="B47" s="533" t="s">
        <v>453</v>
      </c>
      <c r="C47" s="534"/>
      <c r="D47" s="534"/>
      <c r="E47" s="536"/>
      <c r="F47" s="384">
        <v>1382512</v>
      </c>
      <c r="G47" s="387"/>
      <c r="H47" s="27">
        <v>320400</v>
      </c>
      <c r="I47" s="27">
        <v>950482</v>
      </c>
      <c r="J47" s="27"/>
      <c r="K47" s="27">
        <f>SUM(H47:I47:J47)</f>
        <v>1270882</v>
      </c>
      <c r="L47" s="39"/>
    </row>
    <row r="48" spans="1:12" ht="12.75">
      <c r="A48" s="383">
        <v>41</v>
      </c>
      <c r="B48" s="533" t="s">
        <v>454</v>
      </c>
      <c r="C48" s="539"/>
      <c r="D48" s="539"/>
      <c r="E48" s="540"/>
      <c r="F48" s="384">
        <v>539753</v>
      </c>
      <c r="G48" s="387"/>
      <c r="H48" s="27">
        <v>276463</v>
      </c>
      <c r="I48" s="27">
        <v>222180</v>
      </c>
      <c r="J48" s="27"/>
      <c r="K48" s="27">
        <f>SUM(H48:I48:J48)</f>
        <v>498643</v>
      </c>
      <c r="L48" s="39"/>
    </row>
    <row r="49" spans="1:12" ht="12.75">
      <c r="A49" s="383">
        <v>42</v>
      </c>
      <c r="B49" s="533" t="s">
        <v>455</v>
      </c>
      <c r="C49" s="539"/>
      <c r="D49" s="539"/>
      <c r="E49" s="540"/>
      <c r="F49" s="384">
        <v>492463</v>
      </c>
      <c r="G49" s="387"/>
      <c r="H49" s="27">
        <v>37950</v>
      </c>
      <c r="I49" s="27">
        <v>348104</v>
      </c>
      <c r="J49" s="27"/>
      <c r="K49" s="27">
        <f>SUM(H49:I49:J49)</f>
        <v>386054</v>
      </c>
      <c r="L49" s="39"/>
    </row>
    <row r="50" spans="1:12" ht="12.75">
      <c r="A50" s="383">
        <v>43</v>
      </c>
      <c r="B50" s="533" t="s">
        <v>456</v>
      </c>
      <c r="C50" s="539"/>
      <c r="D50" s="539"/>
      <c r="E50" s="540"/>
      <c r="F50" s="384">
        <v>484053</v>
      </c>
      <c r="G50" s="387"/>
      <c r="H50" s="27">
        <v>167187</v>
      </c>
      <c r="I50" s="27">
        <v>247475</v>
      </c>
      <c r="J50" s="27"/>
      <c r="K50" s="27">
        <f>SUM(H50:I50:J50)</f>
        <v>414662</v>
      </c>
      <c r="L50" s="39"/>
    </row>
    <row r="51" spans="1:12" ht="12.75">
      <c r="A51" s="383">
        <v>44</v>
      </c>
      <c r="B51" s="533" t="s">
        <v>457</v>
      </c>
      <c r="C51" s="534"/>
      <c r="D51" s="534"/>
      <c r="E51" s="536"/>
      <c r="F51" s="384">
        <v>2934699</v>
      </c>
      <c r="G51" s="387"/>
      <c r="H51" s="27">
        <v>717502</v>
      </c>
      <c r="I51" s="27">
        <v>978235</v>
      </c>
      <c r="J51" s="27">
        <v>280000</v>
      </c>
      <c r="K51" s="27">
        <f>SUM(H51:I51:J51)</f>
        <v>1975737</v>
      </c>
      <c r="L51" s="39"/>
    </row>
    <row r="52" spans="1:12" ht="12.75">
      <c r="A52" s="383">
        <v>45</v>
      </c>
      <c r="B52" s="533" t="s">
        <v>458</v>
      </c>
      <c r="C52" s="539"/>
      <c r="D52" s="539"/>
      <c r="E52" s="540"/>
      <c r="F52" s="384">
        <v>2151100</v>
      </c>
      <c r="G52" s="387"/>
      <c r="H52" s="27"/>
      <c r="I52" s="27">
        <v>1344975</v>
      </c>
      <c r="J52" s="27">
        <v>245560</v>
      </c>
      <c r="K52" s="27">
        <f>SUM(H52:I52:J52)</f>
        <v>1590535</v>
      </c>
      <c r="L52" s="39"/>
    </row>
    <row r="53" spans="1:12" ht="12.75">
      <c r="A53" s="383">
        <v>46</v>
      </c>
      <c r="B53" s="533" t="s">
        <v>459</v>
      </c>
      <c r="C53" s="539"/>
      <c r="D53" s="539"/>
      <c r="E53" s="540"/>
      <c r="F53" s="384">
        <v>4742000</v>
      </c>
      <c r="G53" s="387"/>
      <c r="H53" s="27">
        <v>330000</v>
      </c>
      <c r="I53" s="27">
        <v>3912000</v>
      </c>
      <c r="J53" s="27"/>
      <c r="K53" s="27">
        <f>SUM(H53:I53:J53)</f>
        <v>4242000</v>
      </c>
      <c r="L53" s="39"/>
    </row>
    <row r="54" spans="1:12" ht="12.75">
      <c r="A54" s="383">
        <v>47</v>
      </c>
      <c r="B54" s="533" t="s">
        <v>460</v>
      </c>
      <c r="C54" s="539"/>
      <c r="D54" s="539"/>
      <c r="E54" s="540"/>
      <c r="F54" s="384">
        <v>2526397</v>
      </c>
      <c r="G54" s="387"/>
      <c r="H54" s="27">
        <v>817331</v>
      </c>
      <c r="I54" s="27">
        <v>1472118</v>
      </c>
      <c r="J54" s="27"/>
      <c r="K54" s="27">
        <f>SUM(H54:I54:J54)</f>
        <v>2289449</v>
      </c>
      <c r="L54" s="39"/>
    </row>
    <row r="55" spans="1:12" ht="12.75">
      <c r="A55" s="383">
        <v>48</v>
      </c>
      <c r="B55" s="533" t="s">
        <v>461</v>
      </c>
      <c r="C55" s="539"/>
      <c r="D55" s="539"/>
      <c r="E55" s="540"/>
      <c r="F55" s="384">
        <v>1452200</v>
      </c>
      <c r="G55" s="387"/>
      <c r="H55" s="27">
        <v>538375</v>
      </c>
      <c r="I55" s="27">
        <v>264567</v>
      </c>
      <c r="J55" s="27"/>
      <c r="K55" s="27">
        <f>SUM(H55:I55:J55)</f>
        <v>802942</v>
      </c>
      <c r="L55" s="39"/>
    </row>
    <row r="56" spans="1:12" ht="12.75">
      <c r="A56" s="383">
        <v>49</v>
      </c>
      <c r="B56" s="533" t="s">
        <v>462</v>
      </c>
      <c r="C56" s="534"/>
      <c r="D56" s="534"/>
      <c r="E56" s="536"/>
      <c r="F56" s="384">
        <v>2000000</v>
      </c>
      <c r="G56" s="387"/>
      <c r="H56" s="90"/>
      <c r="I56" s="27">
        <v>1360038</v>
      </c>
      <c r="J56" s="27">
        <v>290000</v>
      </c>
      <c r="K56" s="27">
        <f>SUM(H56:I56:J56)</f>
        <v>1650038</v>
      </c>
      <c r="L56" s="395"/>
    </row>
    <row r="57" spans="1:12" ht="12.75">
      <c r="A57" s="383">
        <v>50</v>
      </c>
      <c r="B57" s="533" t="s">
        <v>463</v>
      </c>
      <c r="C57" s="534"/>
      <c r="D57" s="534"/>
      <c r="E57" s="536"/>
      <c r="F57" s="384">
        <v>980200</v>
      </c>
      <c r="G57" s="387"/>
      <c r="H57" s="90"/>
      <c r="I57" s="27">
        <v>882180</v>
      </c>
      <c r="J57" s="27"/>
      <c r="K57" s="27">
        <f>SUM(H57:I57:J57)</f>
        <v>882180</v>
      </c>
      <c r="L57" s="395"/>
    </row>
    <row r="58" spans="1:12" ht="12.75">
      <c r="A58" s="383">
        <v>51</v>
      </c>
      <c r="B58" s="533" t="s">
        <v>464</v>
      </c>
      <c r="C58" s="534"/>
      <c r="D58" s="534"/>
      <c r="E58" s="536"/>
      <c r="F58" s="384">
        <v>1607720</v>
      </c>
      <c r="G58" s="387"/>
      <c r="H58" s="90"/>
      <c r="I58" s="27">
        <v>732157</v>
      </c>
      <c r="J58" s="27">
        <v>224710</v>
      </c>
      <c r="K58" s="27">
        <f>SUM(H58:I58:J58)</f>
        <v>956867</v>
      </c>
      <c r="L58" s="395"/>
    </row>
    <row r="59" spans="1:12" ht="12.75">
      <c r="A59" s="383">
        <v>52</v>
      </c>
      <c r="B59" s="533" t="s">
        <v>465</v>
      </c>
      <c r="C59" s="534"/>
      <c r="D59" s="534"/>
      <c r="E59" s="536"/>
      <c r="F59" s="384">
        <v>2400000</v>
      </c>
      <c r="G59" s="387"/>
      <c r="H59" s="90"/>
      <c r="I59" s="27">
        <v>2400000</v>
      </c>
      <c r="J59" s="27"/>
      <c r="K59" s="27">
        <f>SUM(H59:I59:J59)</f>
        <v>2400000</v>
      </c>
      <c r="L59" s="395"/>
    </row>
    <row r="60" spans="1:12" ht="12.75">
      <c r="A60" s="383">
        <v>53</v>
      </c>
      <c r="B60" s="533" t="s">
        <v>466</v>
      </c>
      <c r="C60" s="534"/>
      <c r="D60" s="534"/>
      <c r="E60" s="536"/>
      <c r="F60" s="384">
        <v>2195045</v>
      </c>
      <c r="G60" s="387"/>
      <c r="H60" s="90"/>
      <c r="I60" s="27">
        <v>1359194</v>
      </c>
      <c r="J60" s="27">
        <v>224289</v>
      </c>
      <c r="K60" s="27">
        <f>SUM(H60:I60:J60)</f>
        <v>1583483</v>
      </c>
      <c r="L60" s="395"/>
    </row>
    <row r="61" spans="1:12" ht="12.75">
      <c r="A61" s="383">
        <v>54</v>
      </c>
      <c r="B61" s="533" t="s">
        <v>432</v>
      </c>
      <c r="C61" s="534"/>
      <c r="D61" s="534"/>
      <c r="E61" s="536"/>
      <c r="F61" s="384">
        <v>2130000</v>
      </c>
      <c r="G61" s="387"/>
      <c r="H61" s="90"/>
      <c r="I61" s="27">
        <v>261750</v>
      </c>
      <c r="J61" s="27">
        <v>551862</v>
      </c>
      <c r="K61" s="27">
        <f>SUM(H61:I61:J61)</f>
        <v>813612</v>
      </c>
      <c r="L61" s="395"/>
    </row>
    <row r="62" spans="1:12" ht="12.75">
      <c r="A62" s="383">
        <v>55</v>
      </c>
      <c r="B62" s="533" t="s">
        <v>467</v>
      </c>
      <c r="C62" s="534"/>
      <c r="D62" s="534"/>
      <c r="E62" s="536"/>
      <c r="F62" s="384">
        <v>1000000</v>
      </c>
      <c r="G62" s="387"/>
      <c r="H62" s="90"/>
      <c r="I62" s="27">
        <v>657964</v>
      </c>
      <c r="J62" s="27">
        <v>221852</v>
      </c>
      <c r="K62" s="27">
        <f>SUM(H62:I62:J62)</f>
        <v>879816</v>
      </c>
      <c r="L62" s="395"/>
    </row>
    <row r="63" spans="1:12" ht="12.75">
      <c r="A63" s="383">
        <v>56</v>
      </c>
      <c r="B63" s="533" t="s">
        <v>468</v>
      </c>
      <c r="C63" s="534"/>
      <c r="D63" s="534"/>
      <c r="E63" s="536"/>
      <c r="F63" s="384">
        <v>2818000</v>
      </c>
      <c r="G63" s="396"/>
      <c r="H63" s="90"/>
      <c r="I63" s="27">
        <v>2798000</v>
      </c>
      <c r="J63" s="27"/>
      <c r="K63" s="27">
        <f>SUM(H63:I63:J63)</f>
        <v>2798000</v>
      </c>
      <c r="L63" s="395"/>
    </row>
    <row r="64" spans="1:12" ht="12.75">
      <c r="A64" s="383">
        <v>57</v>
      </c>
      <c r="B64" s="533" t="s">
        <v>469</v>
      </c>
      <c r="C64" s="534"/>
      <c r="D64" s="534"/>
      <c r="E64" s="536"/>
      <c r="F64" s="384">
        <v>3000000</v>
      </c>
      <c r="G64" s="387"/>
      <c r="H64" s="90"/>
      <c r="I64" s="27">
        <v>3000000</v>
      </c>
      <c r="J64" s="27"/>
      <c r="K64" s="27">
        <f>SUM(H64:I64:J64)</f>
        <v>3000000</v>
      </c>
      <c r="L64" s="395"/>
    </row>
    <row r="65" spans="1:12" ht="12.75">
      <c r="A65" s="541" t="s">
        <v>470</v>
      </c>
      <c r="B65" s="542"/>
      <c r="C65" s="542"/>
      <c r="D65" s="542"/>
      <c r="E65" s="542"/>
      <c r="F65" s="542"/>
      <c r="G65" s="542"/>
      <c r="H65" s="542"/>
      <c r="I65" s="542"/>
      <c r="J65" s="542"/>
      <c r="K65" s="543"/>
      <c r="L65" s="395"/>
    </row>
    <row r="66" spans="1:12" ht="12.75">
      <c r="A66" s="383">
        <v>58</v>
      </c>
      <c r="B66" s="533" t="s">
        <v>471</v>
      </c>
      <c r="C66" s="534"/>
      <c r="D66" s="534"/>
      <c r="E66" s="536"/>
      <c r="F66" s="384">
        <v>1499769</v>
      </c>
      <c r="G66" s="387"/>
      <c r="H66" s="90"/>
      <c r="I66" s="27">
        <v>1202760</v>
      </c>
      <c r="J66" s="27">
        <v>139210</v>
      </c>
      <c r="K66" s="27">
        <f>SUM(I66:J66)</f>
        <v>1341970</v>
      </c>
      <c r="L66" s="395"/>
    </row>
    <row r="67" spans="1:12" ht="12.75" customHeight="1">
      <c r="A67" s="383">
        <v>59</v>
      </c>
      <c r="B67" s="533" t="s">
        <v>472</v>
      </c>
      <c r="C67" s="534"/>
      <c r="D67" s="534"/>
      <c r="E67" s="536"/>
      <c r="F67" s="384">
        <v>2000000</v>
      </c>
      <c r="G67" s="387"/>
      <c r="H67" s="90"/>
      <c r="I67" s="27">
        <v>975000</v>
      </c>
      <c r="J67" s="27">
        <v>54252</v>
      </c>
      <c r="K67" s="27">
        <f aca="true" t="shared" si="0" ref="K67:K105">SUM(I67:J67)</f>
        <v>1029252</v>
      </c>
      <c r="L67" s="395"/>
    </row>
    <row r="68" spans="1:12" ht="12.75">
      <c r="A68" s="383">
        <v>60</v>
      </c>
      <c r="B68" s="533" t="s">
        <v>473</v>
      </c>
      <c r="C68" s="534"/>
      <c r="D68" s="534"/>
      <c r="E68" s="536"/>
      <c r="F68" s="384">
        <v>1500000</v>
      </c>
      <c r="G68" s="387"/>
      <c r="H68" s="90"/>
      <c r="I68" s="27">
        <v>255000</v>
      </c>
      <c r="J68" s="27">
        <v>692347</v>
      </c>
      <c r="K68" s="27">
        <f t="shared" si="0"/>
        <v>947347</v>
      </c>
      <c r="L68" s="395"/>
    </row>
    <row r="69" spans="1:12" ht="12.75" customHeight="1">
      <c r="A69" s="383">
        <v>61</v>
      </c>
      <c r="B69" s="533" t="s">
        <v>474</v>
      </c>
      <c r="C69" s="534"/>
      <c r="D69" s="534"/>
      <c r="E69" s="536"/>
      <c r="F69" s="384">
        <v>2500000</v>
      </c>
      <c r="G69" s="387"/>
      <c r="H69" s="90"/>
      <c r="I69" s="27">
        <v>757029</v>
      </c>
      <c r="J69" s="27">
        <v>251000</v>
      </c>
      <c r="K69" s="27">
        <f t="shared" si="0"/>
        <v>1008029</v>
      </c>
      <c r="L69" s="395" t="s">
        <v>164</v>
      </c>
    </row>
    <row r="70" spans="1:12" ht="12.75">
      <c r="A70" s="383">
        <v>62</v>
      </c>
      <c r="B70" s="533" t="s">
        <v>475</v>
      </c>
      <c r="C70" s="534"/>
      <c r="D70" s="534"/>
      <c r="E70" s="536"/>
      <c r="F70" s="384">
        <v>245708</v>
      </c>
      <c r="G70" s="387"/>
      <c r="H70" s="90"/>
      <c r="I70" s="27">
        <v>206843</v>
      </c>
      <c r="J70" s="27">
        <v>13500</v>
      </c>
      <c r="K70" s="27">
        <f t="shared" si="0"/>
        <v>220343</v>
      </c>
      <c r="L70" s="395"/>
    </row>
    <row r="71" spans="1:12" ht="12.75">
      <c r="A71" s="383">
        <v>63</v>
      </c>
      <c r="B71" s="533" t="s">
        <v>476</v>
      </c>
      <c r="C71" s="534"/>
      <c r="D71" s="534"/>
      <c r="E71" s="536"/>
      <c r="F71" s="384">
        <v>168697</v>
      </c>
      <c r="G71" s="387"/>
      <c r="H71" s="90"/>
      <c r="I71" s="27">
        <v>158287</v>
      </c>
      <c r="J71" s="27"/>
      <c r="K71" s="27">
        <f t="shared" si="0"/>
        <v>158287</v>
      </c>
      <c r="L71" s="395"/>
    </row>
    <row r="72" spans="1:12" ht="12.75">
      <c r="A72" s="383">
        <v>64</v>
      </c>
      <c r="B72" s="533" t="s">
        <v>477</v>
      </c>
      <c r="C72" s="534"/>
      <c r="D72" s="534"/>
      <c r="E72" s="536"/>
      <c r="F72" s="384">
        <v>1449077</v>
      </c>
      <c r="G72" s="387"/>
      <c r="H72" s="90"/>
      <c r="I72" s="27">
        <v>883983</v>
      </c>
      <c r="J72" s="27">
        <v>111280</v>
      </c>
      <c r="K72" s="27">
        <f t="shared" si="0"/>
        <v>995263</v>
      </c>
      <c r="L72" s="395"/>
    </row>
    <row r="73" spans="1:12" ht="12.75">
      <c r="A73" s="383">
        <v>65</v>
      </c>
      <c r="B73" s="533" t="s">
        <v>478</v>
      </c>
      <c r="C73" s="534"/>
      <c r="D73" s="534"/>
      <c r="E73" s="536"/>
      <c r="F73" s="384">
        <v>3000000</v>
      </c>
      <c r="G73" s="387"/>
      <c r="H73" s="90"/>
      <c r="I73" s="27">
        <v>737000</v>
      </c>
      <c r="J73" s="27">
        <v>1363199</v>
      </c>
      <c r="K73" s="27">
        <f t="shared" si="0"/>
        <v>2100199</v>
      </c>
      <c r="L73" s="395"/>
    </row>
    <row r="74" spans="1:12" ht="12.75">
      <c r="A74" s="383">
        <v>66</v>
      </c>
      <c r="B74" s="533" t="s">
        <v>479</v>
      </c>
      <c r="C74" s="534"/>
      <c r="D74" s="534"/>
      <c r="E74" s="536"/>
      <c r="F74" s="384">
        <v>1000000</v>
      </c>
      <c r="G74" s="387"/>
      <c r="H74" s="90"/>
      <c r="I74" s="27">
        <v>950000</v>
      </c>
      <c r="J74" s="27"/>
      <c r="K74" s="27">
        <f t="shared" si="0"/>
        <v>950000</v>
      </c>
      <c r="L74" s="395"/>
    </row>
    <row r="75" spans="1:12" ht="12.75">
      <c r="A75" s="383">
        <v>67</v>
      </c>
      <c r="B75" s="533" t="s">
        <v>480</v>
      </c>
      <c r="C75" s="534"/>
      <c r="D75" s="534"/>
      <c r="E75" s="536"/>
      <c r="F75" s="384">
        <v>956900</v>
      </c>
      <c r="G75" s="387"/>
      <c r="H75" s="90"/>
      <c r="I75" s="27">
        <v>451605</v>
      </c>
      <c r="J75" s="27"/>
      <c r="K75" s="27">
        <f t="shared" si="0"/>
        <v>451605</v>
      </c>
      <c r="L75" s="395"/>
    </row>
    <row r="76" spans="1:12" ht="12.75">
      <c r="A76" s="383">
        <v>68</v>
      </c>
      <c r="B76" s="533" t="s">
        <v>481</v>
      </c>
      <c r="C76" s="534"/>
      <c r="D76" s="534"/>
      <c r="E76" s="536"/>
      <c r="F76" s="384">
        <v>600000</v>
      </c>
      <c r="G76" s="387"/>
      <c r="H76" s="90"/>
      <c r="I76" s="27">
        <v>144288</v>
      </c>
      <c r="J76" s="27"/>
      <c r="K76" s="27">
        <f t="shared" si="0"/>
        <v>144288</v>
      </c>
      <c r="L76" s="395"/>
    </row>
    <row r="77" spans="1:12" ht="12.75">
      <c r="A77" s="383">
        <v>69</v>
      </c>
      <c r="B77" s="533" t="s">
        <v>482</v>
      </c>
      <c r="C77" s="534"/>
      <c r="D77" s="534"/>
      <c r="E77" s="536"/>
      <c r="F77" s="384">
        <v>3500000</v>
      </c>
      <c r="G77" s="387"/>
      <c r="H77" s="90"/>
      <c r="I77" s="27">
        <v>2020846</v>
      </c>
      <c r="J77" s="27"/>
      <c r="K77" s="27">
        <f t="shared" si="0"/>
        <v>2020846</v>
      </c>
      <c r="L77" s="395"/>
    </row>
    <row r="78" spans="1:12" ht="12.75">
      <c r="A78" s="383">
        <v>70</v>
      </c>
      <c r="B78" s="533" t="s">
        <v>483</v>
      </c>
      <c r="C78" s="534"/>
      <c r="D78" s="534"/>
      <c r="E78" s="536"/>
      <c r="F78" s="384">
        <v>1759794</v>
      </c>
      <c r="G78" s="387"/>
      <c r="H78" s="90"/>
      <c r="I78" s="27">
        <v>847447</v>
      </c>
      <c r="J78" s="27">
        <v>170747</v>
      </c>
      <c r="K78" s="27">
        <f t="shared" si="0"/>
        <v>1018194</v>
      </c>
      <c r="L78" s="395"/>
    </row>
    <row r="79" spans="1:12" ht="12.75" customHeight="1">
      <c r="A79" s="383">
        <v>71</v>
      </c>
      <c r="B79" s="533" t="s">
        <v>484</v>
      </c>
      <c r="C79" s="534"/>
      <c r="D79" s="534"/>
      <c r="E79" s="536"/>
      <c r="F79" s="384">
        <v>3800000</v>
      </c>
      <c r="G79" s="387"/>
      <c r="H79" s="90"/>
      <c r="I79" s="27"/>
      <c r="J79" s="27"/>
      <c r="K79" s="27">
        <f t="shared" si="0"/>
        <v>0</v>
      </c>
      <c r="L79" s="395"/>
    </row>
    <row r="80" spans="1:12" ht="12.75" customHeight="1">
      <c r="A80" s="383">
        <v>72</v>
      </c>
      <c r="B80" s="544" t="s">
        <v>485</v>
      </c>
      <c r="C80" s="545"/>
      <c r="D80" s="545"/>
      <c r="E80" s="390"/>
      <c r="F80" s="384"/>
      <c r="G80" s="387"/>
      <c r="H80" s="90"/>
      <c r="I80" s="27">
        <v>2366200</v>
      </c>
      <c r="J80" s="27"/>
      <c r="K80" s="27">
        <f t="shared" si="0"/>
        <v>2366200</v>
      </c>
      <c r="L80" s="395"/>
    </row>
    <row r="81" spans="1:12" ht="12.75">
      <c r="A81" s="383">
        <v>73</v>
      </c>
      <c r="B81" s="533" t="s">
        <v>486</v>
      </c>
      <c r="C81" s="534"/>
      <c r="D81" s="534"/>
      <c r="E81" s="536"/>
      <c r="F81" s="384">
        <v>808500</v>
      </c>
      <c r="G81" s="387"/>
      <c r="H81" s="90"/>
      <c r="I81" s="27">
        <v>404250</v>
      </c>
      <c r="J81" s="27">
        <v>25000</v>
      </c>
      <c r="K81" s="27">
        <f t="shared" si="0"/>
        <v>429250</v>
      </c>
      <c r="L81" s="395"/>
    </row>
    <row r="82" spans="1:12" ht="12.75">
      <c r="A82" s="383">
        <v>74</v>
      </c>
      <c r="B82" s="533" t="s">
        <v>487</v>
      </c>
      <c r="C82" s="534"/>
      <c r="D82" s="534"/>
      <c r="E82" s="536"/>
      <c r="F82" s="384">
        <v>3997000</v>
      </c>
      <c r="G82" s="387"/>
      <c r="H82" s="90"/>
      <c r="I82" s="27">
        <v>935000</v>
      </c>
      <c r="J82" s="27">
        <v>470000</v>
      </c>
      <c r="K82" s="27">
        <f t="shared" si="0"/>
        <v>1405000</v>
      </c>
      <c r="L82" s="395"/>
    </row>
    <row r="83" spans="1:12" ht="12.75">
      <c r="A83" s="383">
        <v>75</v>
      </c>
      <c r="B83" s="533" t="s">
        <v>488</v>
      </c>
      <c r="C83" s="534"/>
      <c r="D83" s="534"/>
      <c r="E83" s="536"/>
      <c r="F83" s="384">
        <v>536485</v>
      </c>
      <c r="G83" s="387"/>
      <c r="H83" s="90"/>
      <c r="I83" s="27">
        <v>175000</v>
      </c>
      <c r="J83" s="27"/>
      <c r="K83" s="27">
        <f t="shared" si="0"/>
        <v>175000</v>
      </c>
      <c r="L83" s="395"/>
    </row>
    <row r="84" spans="1:12" ht="12.75">
      <c r="A84" s="383">
        <v>76</v>
      </c>
      <c r="B84" s="533" t="s">
        <v>489</v>
      </c>
      <c r="C84" s="534"/>
      <c r="D84" s="534"/>
      <c r="E84" s="536"/>
      <c r="F84" s="384">
        <v>1996314</v>
      </c>
      <c r="G84" s="387"/>
      <c r="H84" s="90"/>
      <c r="I84" s="27">
        <v>53846</v>
      </c>
      <c r="J84" s="27">
        <v>219250</v>
      </c>
      <c r="K84" s="27">
        <f t="shared" si="0"/>
        <v>273096</v>
      </c>
      <c r="L84" s="395"/>
    </row>
    <row r="85" spans="1:12" ht="12.75">
      <c r="A85" s="383">
        <v>77</v>
      </c>
      <c r="B85" s="533" t="s">
        <v>490</v>
      </c>
      <c r="C85" s="534"/>
      <c r="D85" s="534"/>
      <c r="E85" s="536"/>
      <c r="F85" s="384">
        <v>1604478</v>
      </c>
      <c r="G85" s="387"/>
      <c r="H85" s="90"/>
      <c r="I85" s="27">
        <v>134404</v>
      </c>
      <c r="J85" s="27">
        <v>203684</v>
      </c>
      <c r="K85" s="27">
        <f t="shared" si="0"/>
        <v>338088</v>
      </c>
      <c r="L85" s="395"/>
    </row>
    <row r="86" spans="1:12" ht="12.75">
      <c r="A86" s="383">
        <v>78</v>
      </c>
      <c r="B86" s="533" t="s">
        <v>491</v>
      </c>
      <c r="C86" s="534"/>
      <c r="D86" s="534"/>
      <c r="E86" s="536"/>
      <c r="F86" s="384">
        <v>380000</v>
      </c>
      <c r="G86" s="387"/>
      <c r="H86" s="90"/>
      <c r="I86" s="27"/>
      <c r="J86" s="27">
        <v>200000</v>
      </c>
      <c r="K86" s="27">
        <f t="shared" si="0"/>
        <v>200000</v>
      </c>
      <c r="L86" s="395"/>
    </row>
    <row r="87" spans="1:12" ht="12.75">
      <c r="A87" s="383">
        <v>79</v>
      </c>
      <c r="B87" s="533" t="s">
        <v>492</v>
      </c>
      <c r="C87" s="534"/>
      <c r="D87" s="534"/>
      <c r="E87" s="536"/>
      <c r="F87" s="384">
        <v>5438846</v>
      </c>
      <c r="G87" s="387"/>
      <c r="H87" s="90"/>
      <c r="I87" s="27">
        <v>5350542</v>
      </c>
      <c r="J87" s="27"/>
      <c r="K87" s="27">
        <f t="shared" si="0"/>
        <v>5350542</v>
      </c>
      <c r="L87" s="395"/>
    </row>
    <row r="88" spans="1:12" ht="12.75">
      <c r="A88" s="383">
        <v>80</v>
      </c>
      <c r="B88" s="533" t="s">
        <v>493</v>
      </c>
      <c r="C88" s="534"/>
      <c r="D88" s="534"/>
      <c r="E88" s="536"/>
      <c r="F88" s="384">
        <v>2957153</v>
      </c>
      <c r="G88" s="387"/>
      <c r="H88" s="90"/>
      <c r="I88" s="27">
        <v>471644</v>
      </c>
      <c r="J88" s="27"/>
      <c r="K88" s="27">
        <f t="shared" si="0"/>
        <v>471644</v>
      </c>
      <c r="L88" s="395"/>
    </row>
    <row r="89" spans="1:12" ht="12.75">
      <c r="A89" s="383">
        <v>81</v>
      </c>
      <c r="B89" s="533" t="s">
        <v>494</v>
      </c>
      <c r="C89" s="534"/>
      <c r="D89" s="534"/>
      <c r="E89" s="536"/>
      <c r="F89" s="384">
        <v>2463550</v>
      </c>
      <c r="G89" s="387"/>
      <c r="H89" s="90"/>
      <c r="I89" s="27">
        <v>739065</v>
      </c>
      <c r="J89" s="27"/>
      <c r="K89" s="27">
        <f t="shared" si="0"/>
        <v>739065</v>
      </c>
      <c r="L89" s="395"/>
    </row>
    <row r="90" spans="1:12" ht="12.75">
      <c r="A90" s="383">
        <v>82</v>
      </c>
      <c r="B90" s="533" t="s">
        <v>495</v>
      </c>
      <c r="C90" s="534"/>
      <c r="D90" s="534"/>
      <c r="E90" s="536"/>
      <c r="F90" s="384">
        <v>3808160</v>
      </c>
      <c r="G90" s="387"/>
      <c r="H90" s="90"/>
      <c r="I90" s="27"/>
      <c r="J90" s="27"/>
      <c r="K90" s="27">
        <f t="shared" si="0"/>
        <v>0</v>
      </c>
      <c r="L90" s="395"/>
    </row>
    <row r="91" spans="1:12" ht="12.75">
      <c r="A91" s="383">
        <v>83</v>
      </c>
      <c r="B91" s="533" t="s">
        <v>496</v>
      </c>
      <c r="C91" s="534"/>
      <c r="D91" s="534"/>
      <c r="E91" s="536"/>
      <c r="F91" s="384">
        <v>589450</v>
      </c>
      <c r="G91" s="387"/>
      <c r="H91" s="90"/>
      <c r="I91" s="27"/>
      <c r="J91" s="27">
        <v>102750</v>
      </c>
      <c r="K91" s="27">
        <f t="shared" si="0"/>
        <v>102750</v>
      </c>
      <c r="L91" s="395"/>
    </row>
    <row r="92" spans="1:12" ht="12.75">
      <c r="A92" s="383">
        <v>84</v>
      </c>
      <c r="B92" s="533" t="s">
        <v>497</v>
      </c>
      <c r="C92" s="534"/>
      <c r="D92" s="534"/>
      <c r="E92" s="536"/>
      <c r="F92" s="384">
        <v>68600</v>
      </c>
      <c r="G92" s="387"/>
      <c r="H92" s="90"/>
      <c r="I92" s="27"/>
      <c r="J92" s="27"/>
      <c r="K92" s="27">
        <f t="shared" si="0"/>
        <v>0</v>
      </c>
      <c r="L92" s="395"/>
    </row>
    <row r="93" spans="1:12" ht="12.75">
      <c r="A93" s="383">
        <v>85</v>
      </c>
      <c r="B93" s="533" t="s">
        <v>498</v>
      </c>
      <c r="C93" s="534"/>
      <c r="D93" s="534"/>
      <c r="E93" s="536"/>
      <c r="F93" s="384">
        <v>3631191</v>
      </c>
      <c r="G93" s="387"/>
      <c r="H93" s="90"/>
      <c r="I93" s="27"/>
      <c r="J93" s="27"/>
      <c r="K93" s="27">
        <f t="shared" si="0"/>
        <v>0</v>
      </c>
      <c r="L93" s="395"/>
    </row>
    <row r="94" spans="1:12" ht="12.75">
      <c r="A94" s="383">
        <v>86</v>
      </c>
      <c r="B94" s="533" t="s">
        <v>499</v>
      </c>
      <c r="C94" s="534"/>
      <c r="D94" s="534"/>
      <c r="E94" s="536"/>
      <c r="F94" s="384">
        <v>328944</v>
      </c>
      <c r="G94" s="387"/>
      <c r="H94" s="90"/>
      <c r="I94" s="27"/>
      <c r="J94" s="27"/>
      <c r="K94" s="27">
        <f t="shared" si="0"/>
        <v>0</v>
      </c>
      <c r="L94" s="395"/>
    </row>
    <row r="95" spans="1:12" ht="12.75">
      <c r="A95" s="383">
        <v>87</v>
      </c>
      <c r="B95" s="533" t="s">
        <v>500</v>
      </c>
      <c r="C95" s="534"/>
      <c r="D95" s="534"/>
      <c r="E95" s="536"/>
      <c r="F95" s="384">
        <v>2113458</v>
      </c>
      <c r="G95" s="387"/>
      <c r="H95" s="90"/>
      <c r="I95" s="27"/>
      <c r="J95" s="27"/>
      <c r="K95" s="27">
        <f t="shared" si="0"/>
        <v>0</v>
      </c>
      <c r="L95" s="395"/>
    </row>
    <row r="96" spans="1:12" ht="12.75">
      <c r="A96" s="383">
        <v>88</v>
      </c>
      <c r="B96" s="533" t="s">
        <v>501</v>
      </c>
      <c r="C96" s="534"/>
      <c r="D96" s="534"/>
      <c r="E96" s="536"/>
      <c r="F96" s="384">
        <v>595590</v>
      </c>
      <c r="G96" s="387"/>
      <c r="H96" s="90"/>
      <c r="I96" s="27"/>
      <c r="J96" s="27"/>
      <c r="K96" s="27">
        <f t="shared" si="0"/>
        <v>0</v>
      </c>
      <c r="L96" s="395"/>
    </row>
    <row r="97" spans="1:12" ht="12.75">
      <c r="A97" s="383">
        <v>89</v>
      </c>
      <c r="B97" s="533" t="s">
        <v>502</v>
      </c>
      <c r="C97" s="534"/>
      <c r="D97" s="534"/>
      <c r="E97" s="536"/>
      <c r="F97" s="384">
        <v>1814119</v>
      </c>
      <c r="G97" s="387"/>
      <c r="H97" s="90"/>
      <c r="I97" s="27"/>
      <c r="J97" s="27"/>
      <c r="K97" s="27">
        <f t="shared" si="0"/>
        <v>0</v>
      </c>
      <c r="L97" s="395"/>
    </row>
    <row r="98" spans="1:12" ht="12.75">
      <c r="A98" s="383">
        <v>90</v>
      </c>
      <c r="B98" s="533" t="s">
        <v>503</v>
      </c>
      <c r="C98" s="534"/>
      <c r="D98" s="534"/>
      <c r="E98" s="536"/>
      <c r="F98" s="384"/>
      <c r="G98" s="387"/>
      <c r="H98" s="90"/>
      <c r="I98" s="27"/>
      <c r="J98" s="27"/>
      <c r="K98" s="27">
        <f t="shared" si="0"/>
        <v>0</v>
      </c>
      <c r="L98" s="395"/>
    </row>
    <row r="99" spans="1:12" ht="12.75">
      <c r="A99" s="383">
        <v>91</v>
      </c>
      <c r="B99" s="533" t="s">
        <v>504</v>
      </c>
      <c r="C99" s="534"/>
      <c r="D99" s="534"/>
      <c r="E99" s="536"/>
      <c r="F99" s="384"/>
      <c r="G99" s="387"/>
      <c r="H99" s="90"/>
      <c r="I99" s="27"/>
      <c r="J99" s="27"/>
      <c r="K99" s="27">
        <f t="shared" si="0"/>
        <v>0</v>
      </c>
      <c r="L99" s="395"/>
    </row>
    <row r="100" spans="1:12" ht="12.75">
      <c r="A100" s="383">
        <v>92</v>
      </c>
      <c r="B100" s="533" t="s">
        <v>505</v>
      </c>
      <c r="C100" s="534"/>
      <c r="D100" s="534"/>
      <c r="E100" s="536"/>
      <c r="F100" s="384">
        <v>1999980</v>
      </c>
      <c r="G100" s="387"/>
      <c r="H100" s="90"/>
      <c r="I100" s="27"/>
      <c r="J100" s="27"/>
      <c r="K100" s="27">
        <f t="shared" si="0"/>
        <v>0</v>
      </c>
      <c r="L100" s="395"/>
    </row>
    <row r="101" spans="1:12" ht="12.75">
      <c r="A101" s="383">
        <v>93</v>
      </c>
      <c r="B101" s="533" t="s">
        <v>506</v>
      </c>
      <c r="C101" s="534"/>
      <c r="D101" s="534"/>
      <c r="E101" s="536"/>
      <c r="F101" s="384">
        <v>5000000</v>
      </c>
      <c r="G101" s="387"/>
      <c r="H101" s="90"/>
      <c r="I101" s="27"/>
      <c r="J101" s="27"/>
      <c r="K101" s="27">
        <f t="shared" si="0"/>
        <v>0</v>
      </c>
      <c r="L101" s="395"/>
    </row>
    <row r="102" spans="1:12" ht="12.75">
      <c r="A102" s="383">
        <v>94</v>
      </c>
      <c r="B102" s="533" t="s">
        <v>507</v>
      </c>
      <c r="C102" s="534"/>
      <c r="D102" s="534"/>
      <c r="E102" s="536"/>
      <c r="F102" s="384">
        <v>3000000</v>
      </c>
      <c r="G102" s="387"/>
      <c r="H102" s="90"/>
      <c r="I102" s="27"/>
      <c r="J102" s="27"/>
      <c r="K102" s="27">
        <f t="shared" si="0"/>
        <v>0</v>
      </c>
      <c r="L102" s="395"/>
    </row>
    <row r="103" spans="1:12" ht="12.75">
      <c r="A103" s="383">
        <v>95</v>
      </c>
      <c r="B103" s="533" t="s">
        <v>508</v>
      </c>
      <c r="C103" s="534"/>
      <c r="D103" s="534"/>
      <c r="E103" s="536"/>
      <c r="F103" s="384">
        <v>1496871</v>
      </c>
      <c r="G103" s="387"/>
      <c r="H103" s="90"/>
      <c r="I103" s="27"/>
      <c r="J103" s="27"/>
      <c r="K103" s="27">
        <f t="shared" si="0"/>
        <v>0</v>
      </c>
      <c r="L103" s="395"/>
    </row>
    <row r="104" spans="1:12" ht="12.75" customHeight="1">
      <c r="A104" s="383">
        <v>96</v>
      </c>
      <c r="B104" s="533" t="s">
        <v>509</v>
      </c>
      <c r="C104" s="534"/>
      <c r="D104" s="534"/>
      <c r="E104" s="536"/>
      <c r="F104" s="384"/>
      <c r="G104" s="387"/>
      <c r="H104" s="90"/>
      <c r="I104" s="27"/>
      <c r="J104" s="27"/>
      <c r="K104" s="27">
        <f t="shared" si="0"/>
        <v>0</v>
      </c>
      <c r="L104" s="395"/>
    </row>
    <row r="105" spans="1:12" ht="12.75" customHeight="1">
      <c r="A105" s="383">
        <v>97</v>
      </c>
      <c r="B105" s="533" t="s">
        <v>510</v>
      </c>
      <c r="C105" s="534"/>
      <c r="D105" s="534"/>
      <c r="E105" s="536"/>
      <c r="F105" s="384"/>
      <c r="G105" s="387"/>
      <c r="H105" s="90"/>
      <c r="I105" s="27"/>
      <c r="J105" s="27"/>
      <c r="K105" s="27">
        <f t="shared" si="0"/>
        <v>0</v>
      </c>
      <c r="L105" s="395"/>
    </row>
    <row r="106" spans="1:12" ht="12.75">
      <c r="A106" s="533" t="s">
        <v>511</v>
      </c>
      <c r="B106" s="534"/>
      <c r="C106" s="534"/>
      <c r="D106" s="534"/>
      <c r="E106" s="534"/>
      <c r="F106" s="534"/>
      <c r="G106" s="534"/>
      <c r="H106" s="534"/>
      <c r="I106" s="534"/>
      <c r="J106" s="534"/>
      <c r="K106" s="536"/>
      <c r="L106" s="395"/>
    </row>
    <row r="107" spans="1:12" ht="12.75">
      <c r="A107" s="383">
        <v>98</v>
      </c>
      <c r="B107" s="533" t="s">
        <v>512</v>
      </c>
      <c r="C107" s="534"/>
      <c r="D107" s="534"/>
      <c r="E107" s="390"/>
      <c r="F107" s="384"/>
      <c r="G107" s="387"/>
      <c r="H107" s="90"/>
      <c r="I107" s="27"/>
      <c r="J107" s="27"/>
      <c r="K107" s="90"/>
      <c r="L107" s="395"/>
    </row>
    <row r="108" spans="1:12" ht="12.75">
      <c r="A108" s="383">
        <v>99</v>
      </c>
      <c r="B108" s="533" t="s">
        <v>513</v>
      </c>
      <c r="C108" s="534"/>
      <c r="D108" s="534"/>
      <c r="E108" s="390"/>
      <c r="F108" s="384"/>
      <c r="G108" s="387"/>
      <c r="H108" s="90"/>
      <c r="I108" s="27"/>
      <c r="J108" s="27"/>
      <c r="K108" s="90"/>
      <c r="L108" s="395"/>
    </row>
    <row r="109" spans="1:12" ht="12.75">
      <c r="A109" s="383">
        <v>100</v>
      </c>
      <c r="B109" s="533" t="s">
        <v>514</v>
      </c>
      <c r="C109" s="534"/>
      <c r="D109" s="534"/>
      <c r="E109" s="390"/>
      <c r="F109" s="384"/>
      <c r="G109" s="387"/>
      <c r="H109" s="90"/>
      <c r="I109" s="27"/>
      <c r="J109" s="27"/>
      <c r="K109" s="90"/>
      <c r="L109" s="395"/>
    </row>
    <row r="110" spans="1:12" ht="12.75">
      <c r="A110" s="383">
        <v>101</v>
      </c>
      <c r="B110" s="533" t="s">
        <v>515</v>
      </c>
      <c r="C110" s="534"/>
      <c r="D110" s="534"/>
      <c r="E110" s="390"/>
      <c r="F110" s="384"/>
      <c r="G110" s="387"/>
      <c r="H110" s="90"/>
      <c r="I110" s="27"/>
      <c r="J110" s="27"/>
      <c r="K110" s="90"/>
      <c r="L110" s="395"/>
    </row>
    <row r="111" spans="1:12" ht="12.75">
      <c r="A111" s="383">
        <v>102</v>
      </c>
      <c r="B111" s="533" t="s">
        <v>516</v>
      </c>
      <c r="C111" s="534"/>
      <c r="D111" s="534"/>
      <c r="E111" s="390"/>
      <c r="F111" s="384"/>
      <c r="G111" s="387"/>
      <c r="H111" s="90"/>
      <c r="I111" s="27"/>
      <c r="J111" s="27"/>
      <c r="K111" s="90"/>
      <c r="L111" s="395"/>
    </row>
    <row r="112" spans="1:12" ht="12.75">
      <c r="A112" s="383"/>
      <c r="B112" s="546"/>
      <c r="C112" s="547"/>
      <c r="D112" s="547"/>
      <c r="E112" s="548"/>
      <c r="F112" s="384"/>
      <c r="G112" s="387"/>
      <c r="H112" s="90"/>
      <c r="I112" s="27"/>
      <c r="J112" s="27"/>
      <c r="K112" s="27"/>
      <c r="L112" s="395"/>
    </row>
    <row r="113" spans="1:12" ht="12.75">
      <c r="A113" s="549" t="s">
        <v>517</v>
      </c>
      <c r="B113" s="549"/>
      <c r="C113" s="549"/>
      <c r="D113" s="549"/>
      <c r="E113" s="549"/>
      <c r="F113" s="126">
        <f>SUM(F6:F112)</f>
        <v>176945444</v>
      </c>
      <c r="G113" s="126">
        <f>SUM(G6:G112)</f>
        <v>18392869.15</v>
      </c>
      <c r="H113" s="66">
        <f>SUM(H6:H112)</f>
        <v>40613156.6</v>
      </c>
      <c r="I113" s="66">
        <f>SUM(I6:I112)</f>
        <v>55219925</v>
      </c>
      <c r="J113" s="66">
        <f>SUM(J6:J112)</f>
        <v>6227455</v>
      </c>
      <c r="K113" s="126">
        <f>SUM(G113:H113:I113:J113)</f>
        <v>120453405.75</v>
      </c>
      <c r="L113" s="397"/>
    </row>
    <row r="114" ht="24.75" customHeight="1"/>
    <row r="115" spans="1:11" ht="12.75">
      <c r="A115" s="551" t="s">
        <v>518</v>
      </c>
      <c r="B115" s="551"/>
      <c r="C115" s="551"/>
      <c r="D115" s="551"/>
      <c r="E115" s="551"/>
      <c r="F115" s="551"/>
      <c r="G115" s="551"/>
      <c r="H115" s="551"/>
      <c r="I115" s="551"/>
      <c r="J115" s="551"/>
      <c r="K115" s="551"/>
    </row>
    <row r="116" spans="1:11" ht="39.75" customHeight="1">
      <c r="A116" s="398" t="s">
        <v>519</v>
      </c>
      <c r="B116" s="552" t="s">
        <v>404</v>
      </c>
      <c r="C116" s="552"/>
      <c r="D116" s="552"/>
      <c r="E116" s="552"/>
      <c r="F116" s="4"/>
      <c r="G116" s="4"/>
      <c r="H116" s="4"/>
      <c r="I116" s="398"/>
      <c r="J116" s="398" t="s">
        <v>520</v>
      </c>
      <c r="K116" s="399" t="s">
        <v>410</v>
      </c>
    </row>
    <row r="117" spans="1:11" ht="12.75">
      <c r="A117" s="400">
        <v>38</v>
      </c>
      <c r="B117" s="550" t="s">
        <v>451</v>
      </c>
      <c r="C117" s="550"/>
      <c r="D117" s="550"/>
      <c r="E117" s="550"/>
      <c r="F117" s="4"/>
      <c r="G117" s="4"/>
      <c r="H117" s="4"/>
      <c r="I117" s="9"/>
      <c r="J117" s="9">
        <v>29538</v>
      </c>
      <c r="K117" s="9">
        <f>SUM(J117)</f>
        <v>29538</v>
      </c>
    </row>
    <row r="118" spans="1:11" ht="12.75">
      <c r="A118" s="400">
        <v>44</v>
      </c>
      <c r="B118" s="538" t="s">
        <v>521</v>
      </c>
      <c r="C118" s="539"/>
      <c r="D118" s="539"/>
      <c r="E118" s="540"/>
      <c r="F118" s="4"/>
      <c r="G118" s="4"/>
      <c r="H118" s="4"/>
      <c r="I118" s="9"/>
      <c r="J118" s="9">
        <v>60000</v>
      </c>
      <c r="K118" s="9">
        <f aca="true" t="shared" si="1" ref="K118:K123">SUM(J118)</f>
        <v>60000</v>
      </c>
    </row>
    <row r="119" spans="1:11" ht="12.75">
      <c r="A119" s="400">
        <v>52</v>
      </c>
      <c r="B119" s="550" t="s">
        <v>465</v>
      </c>
      <c r="C119" s="550"/>
      <c r="D119" s="550"/>
      <c r="E119" s="550"/>
      <c r="F119" s="4"/>
      <c r="G119" s="4"/>
      <c r="H119" s="4"/>
      <c r="I119" s="9"/>
      <c r="J119" s="9">
        <v>3107</v>
      </c>
      <c r="K119" s="9">
        <f t="shared" si="1"/>
        <v>3107</v>
      </c>
    </row>
    <row r="120" spans="1:11" ht="12.75">
      <c r="A120" s="400">
        <v>53</v>
      </c>
      <c r="B120" s="550" t="s">
        <v>466</v>
      </c>
      <c r="C120" s="550"/>
      <c r="D120" s="550"/>
      <c r="E120" s="550"/>
      <c r="F120" s="4"/>
      <c r="G120" s="4"/>
      <c r="H120" s="4"/>
      <c r="I120" s="9"/>
      <c r="J120" s="9">
        <v>4470</v>
      </c>
      <c r="K120" s="9">
        <f t="shared" si="1"/>
        <v>4470</v>
      </c>
    </row>
    <row r="121" spans="1:12" ht="12.75">
      <c r="A121" s="400">
        <v>56</v>
      </c>
      <c r="B121" s="538" t="s">
        <v>468</v>
      </c>
      <c r="C121" s="539"/>
      <c r="D121" s="539"/>
      <c r="E121" s="540"/>
      <c r="F121" s="4"/>
      <c r="G121" s="4"/>
      <c r="H121" s="4"/>
      <c r="I121" s="9"/>
      <c r="J121" s="9">
        <v>33476</v>
      </c>
      <c r="K121" s="9">
        <f t="shared" si="1"/>
        <v>33476</v>
      </c>
      <c r="L121" s="388"/>
    </row>
    <row r="122" spans="1:11" ht="12.75">
      <c r="A122" s="400">
        <v>79</v>
      </c>
      <c r="B122" s="550" t="s">
        <v>522</v>
      </c>
      <c r="C122" s="550"/>
      <c r="D122" s="550"/>
      <c r="E122" s="550"/>
      <c r="F122" s="4"/>
      <c r="G122" s="4"/>
      <c r="H122" s="4"/>
      <c r="I122" s="9"/>
      <c r="J122" s="9">
        <v>35</v>
      </c>
      <c r="K122" s="9">
        <f t="shared" si="1"/>
        <v>35</v>
      </c>
    </row>
    <row r="123" spans="1:11" ht="12.75">
      <c r="A123" s="400"/>
      <c r="B123" s="538"/>
      <c r="C123" s="539"/>
      <c r="D123" s="539"/>
      <c r="E123" s="540"/>
      <c r="F123" s="4"/>
      <c r="G123" s="4"/>
      <c r="H123" s="4"/>
      <c r="I123" s="9"/>
      <c r="J123" s="9"/>
      <c r="K123" s="9">
        <f t="shared" si="1"/>
        <v>0</v>
      </c>
    </row>
    <row r="124" spans="1:11" ht="12.75">
      <c r="A124" s="551" t="s">
        <v>83</v>
      </c>
      <c r="B124" s="551"/>
      <c r="C124" s="551"/>
      <c r="D124" s="551"/>
      <c r="E124" s="551"/>
      <c r="F124" s="4"/>
      <c r="G124" s="4"/>
      <c r="H124" s="4"/>
      <c r="I124" s="401"/>
      <c r="J124" s="401">
        <f>SUM(J117:J123)</f>
        <v>130626</v>
      </c>
      <c r="K124" s="401">
        <f>SUM(K117:K123)</f>
        <v>130626</v>
      </c>
    </row>
    <row r="125" spans="1:11" ht="12.75">
      <c r="A125" s="553" t="s">
        <v>523</v>
      </c>
      <c r="B125" s="554"/>
      <c r="C125" s="554"/>
      <c r="D125" s="554"/>
      <c r="E125" s="555"/>
      <c r="F125" s="4"/>
      <c r="G125" s="4"/>
      <c r="H125" s="4"/>
      <c r="I125" s="401"/>
      <c r="J125" s="401"/>
      <c r="K125" s="401">
        <v>0</v>
      </c>
    </row>
    <row r="126" spans="1:11" ht="12.75">
      <c r="A126" s="553" t="s">
        <v>524</v>
      </c>
      <c r="B126" s="554"/>
      <c r="C126" s="554"/>
      <c r="D126" s="554"/>
      <c r="E126" s="402"/>
      <c r="F126" s="4"/>
      <c r="G126" s="4"/>
      <c r="H126" s="4"/>
      <c r="I126" s="401"/>
      <c r="J126" s="401"/>
      <c r="K126" s="401">
        <v>60000000</v>
      </c>
    </row>
    <row r="127" spans="1:11" ht="12.75">
      <c r="A127" s="553" t="s">
        <v>525</v>
      </c>
      <c r="B127" s="554"/>
      <c r="C127" s="554"/>
      <c r="D127" s="554"/>
      <c r="E127" s="555"/>
      <c r="F127" s="4"/>
      <c r="G127" s="4"/>
      <c r="H127" s="4"/>
      <c r="I127" s="401"/>
      <c r="J127" s="401"/>
      <c r="K127" s="401">
        <v>0</v>
      </c>
    </row>
    <row r="128" spans="1:11" ht="12.75">
      <c r="A128" s="551" t="s">
        <v>526</v>
      </c>
      <c r="B128" s="551"/>
      <c r="C128" s="551"/>
      <c r="D128" s="551"/>
      <c r="E128" s="551"/>
      <c r="F128" s="4"/>
      <c r="G128" s="4"/>
      <c r="H128" s="4"/>
      <c r="I128" s="4"/>
      <c r="J128" s="4"/>
      <c r="K128" s="9">
        <v>0</v>
      </c>
    </row>
    <row r="129" spans="1:11" ht="12.75">
      <c r="A129" s="551" t="s">
        <v>527</v>
      </c>
      <c r="B129" s="551"/>
      <c r="C129" s="551"/>
      <c r="D129" s="551"/>
      <c r="E129" s="551"/>
      <c r="F129" s="4"/>
      <c r="G129" s="4"/>
      <c r="H129" s="4"/>
      <c r="I129" s="403"/>
      <c r="J129" s="108"/>
      <c r="K129" s="404">
        <f>SUM(K124:K128)</f>
        <v>60130626</v>
      </c>
    </row>
  </sheetData>
  <mergeCells count="127">
    <mergeCell ref="A127:E127"/>
    <mergeCell ref="A128:E128"/>
    <mergeCell ref="A129:E129"/>
    <mergeCell ref="A2:K2"/>
    <mergeCell ref="B123:E123"/>
    <mergeCell ref="A124:E124"/>
    <mergeCell ref="A125:E125"/>
    <mergeCell ref="A126:D126"/>
    <mergeCell ref="B119:E119"/>
    <mergeCell ref="B120:E120"/>
    <mergeCell ref="B122:E122"/>
    <mergeCell ref="A115:K115"/>
    <mergeCell ref="B116:E116"/>
    <mergeCell ref="B117:E117"/>
    <mergeCell ref="B118:E118"/>
    <mergeCell ref="B111:D111"/>
    <mergeCell ref="B112:E112"/>
    <mergeCell ref="A113:E113"/>
    <mergeCell ref="B121:E121"/>
    <mergeCell ref="B107:D107"/>
    <mergeCell ref="B108:D108"/>
    <mergeCell ref="B109:D109"/>
    <mergeCell ref="B110:D110"/>
    <mergeCell ref="B103:E103"/>
    <mergeCell ref="B104:E104"/>
    <mergeCell ref="B105:E105"/>
    <mergeCell ref="A106:K106"/>
    <mergeCell ref="B99:E99"/>
    <mergeCell ref="B100:E100"/>
    <mergeCell ref="B101:E101"/>
    <mergeCell ref="B102:E102"/>
    <mergeCell ref="B95:E95"/>
    <mergeCell ref="B96:E96"/>
    <mergeCell ref="B97:E97"/>
    <mergeCell ref="B98:E98"/>
    <mergeCell ref="B91:E91"/>
    <mergeCell ref="B92:E92"/>
    <mergeCell ref="B93:E93"/>
    <mergeCell ref="B94:E94"/>
    <mergeCell ref="B87:E87"/>
    <mergeCell ref="B88:E88"/>
    <mergeCell ref="B89:E89"/>
    <mergeCell ref="B90:E90"/>
    <mergeCell ref="B83:E83"/>
    <mergeCell ref="B84:E84"/>
    <mergeCell ref="B85:E85"/>
    <mergeCell ref="B86:E86"/>
    <mergeCell ref="B79:E79"/>
    <mergeCell ref="B80:D80"/>
    <mergeCell ref="B81:E81"/>
    <mergeCell ref="B82:E82"/>
    <mergeCell ref="B75:E75"/>
    <mergeCell ref="B76:E76"/>
    <mergeCell ref="B77:E77"/>
    <mergeCell ref="B78:E78"/>
    <mergeCell ref="B71:E71"/>
    <mergeCell ref="B72:E72"/>
    <mergeCell ref="B73:E73"/>
    <mergeCell ref="B74:E74"/>
    <mergeCell ref="B67:E67"/>
    <mergeCell ref="B68:E68"/>
    <mergeCell ref="B69:E69"/>
    <mergeCell ref="B70:E70"/>
    <mergeCell ref="B63:E63"/>
    <mergeCell ref="B64:E64"/>
    <mergeCell ref="A65:K65"/>
    <mergeCell ref="B66:E66"/>
    <mergeCell ref="B59:E59"/>
    <mergeCell ref="B60:E60"/>
    <mergeCell ref="B61:E61"/>
    <mergeCell ref="B62:E62"/>
    <mergeCell ref="B55:E55"/>
    <mergeCell ref="B56:E56"/>
    <mergeCell ref="B57:E57"/>
    <mergeCell ref="B58:E58"/>
    <mergeCell ref="B51:E51"/>
    <mergeCell ref="B52:E52"/>
    <mergeCell ref="B53:E53"/>
    <mergeCell ref="B54:E54"/>
    <mergeCell ref="B47:E47"/>
    <mergeCell ref="B48:E48"/>
    <mergeCell ref="B49:E49"/>
    <mergeCell ref="B50:E50"/>
    <mergeCell ref="B43:E43"/>
    <mergeCell ref="B44:E44"/>
    <mergeCell ref="B45:E45"/>
    <mergeCell ref="B46:E46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A32:K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B7:E7"/>
    <mergeCell ref="B8:E8"/>
    <mergeCell ref="B9:E9"/>
    <mergeCell ref="B10:E10"/>
    <mergeCell ref="A1:J1"/>
    <mergeCell ref="B4:E4"/>
    <mergeCell ref="A5:K5"/>
    <mergeCell ref="B6:E6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2" r:id="rId1"/>
  <headerFooter alignWithMargins="0">
    <oddFooter>&amp;C&amp;P</oddFooter>
  </headerFooter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5" sqref="H25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31" t="s">
        <v>391</v>
      </c>
      <c r="B1" s="231"/>
      <c r="C1" s="231"/>
      <c r="D1" s="231"/>
      <c r="E1" s="231"/>
      <c r="H1" s="2"/>
    </row>
    <row r="2" spans="1:8" ht="18">
      <c r="A2" s="231"/>
      <c r="B2" s="231"/>
      <c r="C2" s="231"/>
      <c r="D2" s="231"/>
      <c r="E2" s="231"/>
      <c r="H2" s="2"/>
    </row>
    <row r="4" spans="1:7" ht="15.75">
      <c r="A4" s="1" t="s">
        <v>400</v>
      </c>
      <c r="D4" s="177">
        <v>164618451.52</v>
      </c>
      <c r="E4" s="2" t="s">
        <v>94</v>
      </c>
      <c r="G4" s="177"/>
    </row>
    <row r="5" spans="1:7" ht="15.75">
      <c r="A5" s="1"/>
      <c r="D5" s="177"/>
      <c r="G5" s="177"/>
    </row>
    <row r="6" spans="1:2" ht="15.75">
      <c r="A6" s="1" t="s">
        <v>95</v>
      </c>
      <c r="B6" s="1"/>
    </row>
    <row r="7" spans="1:5" ht="25.5">
      <c r="A7" s="83"/>
      <c r="B7" s="54" t="s">
        <v>126</v>
      </c>
      <c r="C7" s="6" t="s">
        <v>127</v>
      </c>
      <c r="D7" s="5" t="s">
        <v>2</v>
      </c>
      <c r="E7" s="53" t="s">
        <v>128</v>
      </c>
    </row>
    <row r="8" spans="1:5" ht="12.75">
      <c r="A8" s="469" t="s">
        <v>386</v>
      </c>
      <c r="B8" s="30">
        <v>0</v>
      </c>
      <c r="C8" s="30">
        <v>0</v>
      </c>
      <c r="D8" s="30">
        <v>4167000</v>
      </c>
      <c r="E8" s="38" t="s">
        <v>316</v>
      </c>
    </row>
    <row r="9" spans="1:5" ht="12.75">
      <c r="A9" s="3" t="s">
        <v>343</v>
      </c>
      <c r="B9" s="10">
        <v>0</v>
      </c>
      <c r="C9" s="10">
        <v>0</v>
      </c>
      <c r="D9" s="10">
        <f>SUM(D8:D8)</f>
        <v>4167000</v>
      </c>
      <c r="E9" s="29" t="s">
        <v>316</v>
      </c>
    </row>
    <row r="10" spans="1:5" ht="12.75">
      <c r="A10" s="300"/>
      <c r="B10" s="301"/>
      <c r="C10" s="301"/>
      <c r="D10" s="301"/>
      <c r="E10" s="405"/>
    </row>
    <row r="11" spans="1:5" ht="12.75">
      <c r="A11" s="300"/>
      <c r="B11" s="301"/>
      <c r="C11" s="301"/>
      <c r="D11" s="301"/>
      <c r="E11" s="405"/>
    </row>
    <row r="14" ht="12.75">
      <c r="A14" t="s">
        <v>96</v>
      </c>
    </row>
    <row r="15" spans="1:5" ht="24" customHeight="1">
      <c r="A15" s="3"/>
      <c r="B15" s="54" t="s">
        <v>126</v>
      </c>
      <c r="C15" s="6" t="s">
        <v>127</v>
      </c>
      <c r="D15" s="282" t="s">
        <v>2</v>
      </c>
      <c r="E15" s="53" t="s">
        <v>128</v>
      </c>
    </row>
    <row r="16" spans="1:5" ht="26.25" customHeight="1">
      <c r="A16" s="469" t="s">
        <v>609</v>
      </c>
      <c r="B16" s="351">
        <v>0</v>
      </c>
      <c r="C16" s="351">
        <v>0</v>
      </c>
      <c r="D16" s="351">
        <v>113726720</v>
      </c>
      <c r="E16" s="470" t="s">
        <v>316</v>
      </c>
    </row>
    <row r="17" spans="1:5" ht="12.75">
      <c r="A17" s="3" t="s">
        <v>344</v>
      </c>
      <c r="B17" s="10">
        <v>0</v>
      </c>
      <c r="C17" s="342">
        <v>0</v>
      </c>
      <c r="D17" s="10">
        <f>SUM(D16:D16)</f>
        <v>113726720</v>
      </c>
      <c r="E17" s="11" t="s">
        <v>316</v>
      </c>
    </row>
    <row r="18" ht="12.75">
      <c r="A18" s="466"/>
    </row>
    <row r="20" spans="1:5" ht="15.75">
      <c r="A20" s="1" t="s">
        <v>528</v>
      </c>
      <c r="D20" s="366">
        <v>55058731.52</v>
      </c>
      <c r="E20" s="367" t="s">
        <v>94</v>
      </c>
    </row>
    <row r="22" spans="1:5" ht="13.5" customHeight="1">
      <c r="A22" t="s">
        <v>607</v>
      </c>
      <c r="D22" s="371">
        <v>120000000</v>
      </c>
      <c r="E22" t="s">
        <v>94</v>
      </c>
    </row>
    <row r="24" spans="1:5" ht="15.75">
      <c r="A24" s="1" t="s">
        <v>608</v>
      </c>
      <c r="D24" s="366">
        <v>175058731.52</v>
      </c>
      <c r="E24" s="367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2005-03-17T11:37:03Z</cp:lastPrinted>
  <dcterms:created xsi:type="dcterms:W3CDTF">1997-01-24T11:07:25Z</dcterms:created>
  <dcterms:modified xsi:type="dcterms:W3CDTF">2005-03-17T11:48:31Z</dcterms:modified>
  <cp:category/>
  <cp:version/>
  <cp:contentType/>
  <cp:contentStatus/>
</cp:coreProperties>
</file>