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12-2005-43, př. 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<sst xmlns="http://schemas.openxmlformats.org/spreadsheetml/2006/main" count="156" uniqueCount="109">
  <si>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</si>
  <si>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</si>
  <si>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</si>
  <si>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</si>
  <si>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</si>
  <si>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</si>
  <si>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požadovaná výše podpory [Kč] *</t>
  </si>
  <si>
    <t>požadovaná výše podpory [%]</t>
  </si>
  <si>
    <t>poznámka</t>
  </si>
  <si>
    <t>Vysvětlivky:</t>
  </si>
  <si>
    <t xml:space="preserve">  CELKEM</t>
  </si>
  <si>
    <t>celkové náklady [Kč - bez DPH]</t>
  </si>
  <si>
    <t>celkové náklady [Kč - s 19 % DPH]</t>
  </si>
  <si>
    <t>ev. č. žádosti</t>
  </si>
  <si>
    <t>přidělená výše podpory [%]</t>
  </si>
  <si>
    <t>přidělená výše podpory [Kč] *</t>
  </si>
  <si>
    <t>k dispozici:</t>
  </si>
  <si>
    <t>přidělená výše podpory - zaokrouhleno na tis. [Kč] *</t>
  </si>
  <si>
    <t>Ukazatel dluhové služby [%] 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</si>
  <si>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</si>
  <si>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</si>
  <si>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Aglomerace nad 2000 EO</t>
  </si>
  <si>
    <t>název akce</t>
  </si>
  <si>
    <t>Vodovody a kanalizace, svazek obcí se sídlem v Třebíči</t>
  </si>
  <si>
    <t>ano</t>
  </si>
  <si>
    <t>TR, MB, Náměšť n.O.</t>
  </si>
  <si>
    <t>Ochrana vod povodí řeky Dyje, dílčí projekt D – region Třebíčsko (kanalizace a ČOV Náměšť n.O., Jemnice a Jaroměřice n.R.)</t>
  </si>
  <si>
    <t>-</t>
  </si>
  <si>
    <t>DVEA 01/2005</t>
  </si>
  <si>
    <t>DVEA 02/2005</t>
  </si>
  <si>
    <t>Obec Želetava</t>
  </si>
  <si>
    <t>Kanalizace a ČOV Želetava</t>
  </si>
  <si>
    <t>MB</t>
  </si>
  <si>
    <t>ne</t>
  </si>
  <si>
    <t>SFŽP - 60</t>
  </si>
  <si>
    <t>DVEA 03/2005</t>
  </si>
  <si>
    <t>DVEA 04/2005</t>
  </si>
  <si>
    <t>DVEA 05/2005</t>
  </si>
  <si>
    <t>DVEA 06/2005</t>
  </si>
  <si>
    <t>DVEA 07/2005</t>
  </si>
  <si>
    <t>realizace</t>
  </si>
  <si>
    <t>06/2004 - 10/2006</t>
  </si>
  <si>
    <t>11/2004 - 12/2006</t>
  </si>
  <si>
    <t>Město Golčův Jeníkov</t>
  </si>
  <si>
    <t>Kanalizace Golčův Jeníkov - Vyšehrad</t>
  </si>
  <si>
    <t>HB</t>
  </si>
  <si>
    <t>SFŽP - 30, RF VAK - 20</t>
  </si>
  <si>
    <t>10/2003 - 09/2006</t>
  </si>
  <si>
    <t>Město Světlá nad Sázavou</t>
  </si>
  <si>
    <t>soulad s PRVKUKem</t>
  </si>
  <si>
    <t>Dokončení kanalizačního systému v Dolní Březince</t>
  </si>
  <si>
    <t>Světlá n.S.</t>
  </si>
  <si>
    <t>12/2004 - 09/2005</t>
  </si>
  <si>
    <t>MZe - 50</t>
  </si>
  <si>
    <t>Obec Šlapanov</t>
  </si>
  <si>
    <t>Kanalizace a ČOV Šlapanov</t>
  </si>
  <si>
    <t>01/2005 - 12/2005</t>
  </si>
  <si>
    <t>PHO 2. stupně (zdroj pro Šlapanov)</t>
  </si>
  <si>
    <t>Obec Herálec pod Žákovou horou</t>
  </si>
  <si>
    <t>Obytný soubor RD "Za školou" Herálec - kanalizace splašková</t>
  </si>
  <si>
    <t>ZR</t>
  </si>
  <si>
    <t>CHKO Žďárské vrchy</t>
  </si>
  <si>
    <t>04/2005 - 08/2005</t>
  </si>
  <si>
    <t>Obec Přibyslavice</t>
  </si>
  <si>
    <t>Kanalizace a ČOV Přibyslavice, I. Etapa</t>
  </si>
  <si>
    <t>TR</t>
  </si>
  <si>
    <t>MŽP - 56</t>
  </si>
  <si>
    <t>FS a SFŽP - 73</t>
  </si>
  <si>
    <t>dotace z jiných zdrojů [%]</t>
  </si>
  <si>
    <t>PHO - zdroj Přibyslavice</t>
  </si>
  <si>
    <t>10/2004 - 12/2006</t>
  </si>
  <si>
    <t>Obec Rudíkov</t>
  </si>
  <si>
    <t>Kanalizace a KČOV Rudíkov</t>
  </si>
  <si>
    <t>07/2005 - 10/2006</t>
  </si>
  <si>
    <t>Obec Stařeč</t>
  </si>
  <si>
    <t>Kanalizace v obci Stařeč - napojení větve E a F na sběrač</t>
  </si>
  <si>
    <t>06/2005 - 10/2005</t>
  </si>
  <si>
    <t>Obec Hodice</t>
  </si>
  <si>
    <t>Rozšíření kanalizace v obci Hodice</t>
  </si>
  <si>
    <t>JI</t>
  </si>
  <si>
    <t>05/2005 - 12/2005</t>
  </si>
  <si>
    <t>Obec Věžnice (u Havl. Brodu)</t>
  </si>
  <si>
    <t>Kanalizace a ČOV Věžnice</t>
  </si>
  <si>
    <t>MZe - 65</t>
  </si>
  <si>
    <t>09/2004 - 06/2006</t>
  </si>
  <si>
    <t>Obec Šimanov</t>
  </si>
  <si>
    <t>Stoka jednotné kanalizace v obci Šimanov pro připojení rekreačních objektů</t>
  </si>
  <si>
    <t>III. PHO Hubenov</t>
  </si>
  <si>
    <t>03/2005 - 04/2005</t>
  </si>
  <si>
    <t>SVAK Jihlavsko</t>
  </si>
  <si>
    <t>VDJ Vysoká - VDJ Kostelec - sanace potrubí</t>
  </si>
  <si>
    <t>07/2005 - 09/2005</t>
  </si>
  <si>
    <t>!!!nesplnění čl. 2 odst. 2 písm. c) zásad - napojení min. 300 EO!!!</t>
  </si>
  <si>
    <t>!!!nesplnění čl. 2 odst. 2 písm. a) zásad - napojení min. 100 EO!!!</t>
  </si>
  <si>
    <t>!!!nesplnění čl. 3 odst. 1 zásad - předmět žádosti!!!</t>
  </si>
  <si>
    <t>Natura 2000 (Evropsky významná lokalita ČR, výskyt vydry říční)</t>
  </si>
  <si>
    <t>Návrh pro poskytování dotací na drobné vodohospodářské ekologické akce (DVEA) v roce 2005</t>
  </si>
  <si>
    <t>Náklady na 1 EO [Kč]</t>
  </si>
  <si>
    <t>** sloupec 15 -</t>
  </si>
  <si>
    <t xml:space="preserve">*  sloupec 12 - </t>
  </si>
  <si>
    <t>DVEA 08/2005</t>
  </si>
  <si>
    <t>DVEA 09/2005</t>
  </si>
  <si>
    <t>DVEA 10/2005</t>
  </si>
  <si>
    <t>DVEA 11/2005</t>
  </si>
  <si>
    <t>DVEA 12/2005</t>
  </si>
  <si>
    <t>DVEA 13/2005</t>
  </si>
  <si>
    <t>hodnocení (dle čl. 8 zásad, max. 24 bodů)</t>
  </si>
  <si>
    <t>RK-12-2005-43, př. 1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</si>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</sst>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3" fontId="2" fillId="0" borderId="25" xfId="0" applyNumberFormat="1" applyFon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workbookViewId="0" topLeftCell="A1">
      <pane xSplit="2" topLeftCell="S1" activePane="topRight" state="frozen"/>
      <selection pane="topLeft" activeCell="A1" sqref="A1"/>
      <selection pane="topRight" activeCell="S7" sqref="S7"/>
    </sheetView>
  </sheetViews>
  <sheetFormatPr defaultColWidth="9.00390625" defaultRowHeight="12.75"/>
  <cols>
    <col min="1" max="1" width="13.25390625" style="4" customWidth="1"/>
    <col min="2" max="2" width="20.875" style="0" customWidth="1"/>
    <col min="3" max="3" width="30.75390625" style="0" customWidth="1"/>
    <col min="4" max="4" width="10.25390625" style="4" customWidth="1"/>
    <col min="5" max="7" width="9.75390625" style="4" customWidth="1"/>
    <col min="8" max="9" width="12.25390625" style="4" customWidth="1"/>
    <col min="10" max="11" width="17.75390625" style="0" customWidth="1"/>
    <col min="12" max="12" width="17.75390625" style="1" customWidth="1"/>
    <col min="13" max="13" width="9.75390625" style="4" customWidth="1"/>
    <col min="14" max="14" width="14.00390625" style="1" customWidth="1"/>
    <col min="15" max="15" width="9.75390625" style="1" customWidth="1"/>
    <col min="16" max="16" width="10.125" style="1" customWidth="1"/>
    <col min="17" max="17" width="21.75390625" style="35" customWidth="1"/>
    <col min="18" max="18" width="16.125" style="35" customWidth="1"/>
    <col min="19" max="19" width="30.25390625" style="0" customWidth="1"/>
    <col min="20" max="20" width="10.75390625" style="12" customWidth="1"/>
    <col min="21" max="21" width="9.75390625" style="0" customWidth="1"/>
    <col min="22" max="22" width="16.375" style="0" customWidth="1"/>
    <col min="23" max="23" width="17.75390625" style="0" customWidth="1"/>
  </cols>
  <sheetData>
    <row r="1" spans="1:23" ht="18">
      <c r="A1" s="20" t="s">
        <v>96</v>
      </c>
      <c r="V1" s="102" t="s">
        <v>107</v>
      </c>
      <c r="W1" s="102"/>
    </row>
    <row r="2" spans="1:23" ht="18">
      <c r="A2" s="20"/>
      <c r="V2" s="102" t="s">
        <v>108</v>
      </c>
      <c r="W2" s="102"/>
    </row>
    <row r="3" spans="1:23" s="89" customFormat="1" ht="13.5" thickBot="1">
      <c r="A3" s="89">
        <v>1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89">
        <v>12</v>
      </c>
      <c r="M3" s="89">
        <v>13</v>
      </c>
      <c r="N3" s="89">
        <v>14</v>
      </c>
      <c r="O3" s="89">
        <v>15</v>
      </c>
      <c r="P3" s="89">
        <v>16</v>
      </c>
      <c r="Q3" s="90">
        <v>17</v>
      </c>
      <c r="R3" s="90">
        <v>18</v>
      </c>
      <c r="S3" s="89">
        <v>19</v>
      </c>
      <c r="T3" s="91">
        <v>20</v>
      </c>
      <c r="U3" s="89">
        <v>21</v>
      </c>
      <c r="V3" s="89">
        <v>22</v>
      </c>
      <c r="W3" s="89">
        <v>23</v>
      </c>
    </row>
    <row r="4" spans="1:23" ht="69.75" customHeight="1" thickBot="1">
      <c r="A4" s="56" t="s">
        <v>13</v>
      </c>
      <c r="B4" s="57" t="s">
        <v>5</v>
      </c>
      <c r="C4" s="60" t="s">
        <v>22</v>
      </c>
      <c r="D4" s="65" t="s">
        <v>2</v>
      </c>
      <c r="E4" s="58" t="s">
        <v>0</v>
      </c>
      <c r="F4" s="58" t="s">
        <v>3</v>
      </c>
      <c r="G4" s="58" t="s">
        <v>4</v>
      </c>
      <c r="H4" s="58" t="s">
        <v>21</v>
      </c>
      <c r="I4" s="59" t="s">
        <v>49</v>
      </c>
      <c r="J4" s="64" t="s">
        <v>11</v>
      </c>
      <c r="K4" s="58" t="s">
        <v>12</v>
      </c>
      <c r="L4" s="58" t="s">
        <v>6</v>
      </c>
      <c r="M4" s="58" t="s">
        <v>7</v>
      </c>
      <c r="N4" s="71" t="s">
        <v>68</v>
      </c>
      <c r="O4" s="56" t="s">
        <v>18</v>
      </c>
      <c r="P4" s="58" t="s">
        <v>97</v>
      </c>
      <c r="Q4" s="58" t="s">
        <v>1</v>
      </c>
      <c r="R4" s="58" t="s">
        <v>40</v>
      </c>
      <c r="S4" s="59" t="s">
        <v>8</v>
      </c>
      <c r="T4" s="75" t="s">
        <v>106</v>
      </c>
      <c r="U4" s="58" t="s">
        <v>14</v>
      </c>
      <c r="V4" s="58" t="s">
        <v>15</v>
      </c>
      <c r="W4" s="59" t="s">
        <v>17</v>
      </c>
    </row>
    <row r="5" spans="1:23" s="2" customFormat="1" ht="57" customHeight="1">
      <c r="A5" s="37" t="s">
        <v>28</v>
      </c>
      <c r="B5" s="38" t="s">
        <v>23</v>
      </c>
      <c r="C5" s="61" t="s">
        <v>26</v>
      </c>
      <c r="D5" s="66" t="s">
        <v>25</v>
      </c>
      <c r="E5" s="39">
        <v>12177</v>
      </c>
      <c r="F5" s="39">
        <v>13848</v>
      </c>
      <c r="G5" s="54">
        <v>13848</v>
      </c>
      <c r="H5" s="94" t="s">
        <v>24</v>
      </c>
      <c r="I5" s="40" t="s">
        <v>24</v>
      </c>
      <c r="J5" s="33">
        <v>242355096</v>
      </c>
      <c r="K5" s="27">
        <f>J5/100*119</f>
        <v>288402564.24</v>
      </c>
      <c r="L5" s="27">
        <f>J5/100*M5</f>
        <v>16964856.72</v>
      </c>
      <c r="M5" s="98">
        <v>7</v>
      </c>
      <c r="N5" s="72" t="s">
        <v>67</v>
      </c>
      <c r="O5" s="79">
        <v>15.48</v>
      </c>
      <c r="P5" s="55">
        <f>J5/G5</f>
        <v>17501.090121317156</v>
      </c>
      <c r="Q5" s="41" t="s">
        <v>27</v>
      </c>
      <c r="R5" s="41" t="s">
        <v>42</v>
      </c>
      <c r="S5" s="80"/>
      <c r="T5" s="76">
        <v>20</v>
      </c>
      <c r="U5" s="88">
        <v>6.213</v>
      </c>
      <c r="V5" s="99">
        <f>J5*U5/100</f>
        <v>15057522.11448</v>
      </c>
      <c r="W5" s="42">
        <v>15058000</v>
      </c>
    </row>
    <row r="6" spans="1:23" s="2" customFormat="1" ht="42.75" customHeight="1">
      <c r="A6" s="6" t="s">
        <v>29</v>
      </c>
      <c r="B6" s="5" t="s">
        <v>43</v>
      </c>
      <c r="C6" s="62" t="s">
        <v>44</v>
      </c>
      <c r="D6" s="67" t="s">
        <v>45</v>
      </c>
      <c r="E6" s="23">
        <v>2600</v>
      </c>
      <c r="F6" s="23">
        <v>2080</v>
      </c>
      <c r="G6" s="44">
        <v>381</v>
      </c>
      <c r="H6" s="95" t="s">
        <v>24</v>
      </c>
      <c r="I6" s="25" t="s">
        <v>24</v>
      </c>
      <c r="J6" s="28">
        <v>8099928</v>
      </c>
      <c r="K6" s="29">
        <v>9638914</v>
      </c>
      <c r="L6" s="30">
        <f aca="true" t="shared" si="0" ref="L6:L14">K6/100*M6</f>
        <v>2891674.2</v>
      </c>
      <c r="M6" s="44">
        <v>30</v>
      </c>
      <c r="N6" s="93" t="s">
        <v>46</v>
      </c>
      <c r="O6" s="81">
        <v>4.21</v>
      </c>
      <c r="P6" s="32">
        <f aca="true" t="shared" si="1" ref="P6:P14">K6/G6</f>
        <v>25298.98687664042</v>
      </c>
      <c r="Q6" s="34" t="s">
        <v>27</v>
      </c>
      <c r="R6" s="34" t="s">
        <v>47</v>
      </c>
      <c r="S6" s="82"/>
      <c r="T6" s="77">
        <v>20</v>
      </c>
      <c r="U6" s="45">
        <v>29</v>
      </c>
      <c r="V6" s="99">
        <f aca="true" t="shared" si="2" ref="V6:V14">K6*U6/100</f>
        <v>2795285.06</v>
      </c>
      <c r="W6" s="24">
        <v>2795000</v>
      </c>
    </row>
    <row r="7" spans="1:23" s="2" customFormat="1" ht="42.75" customHeight="1">
      <c r="A7" s="6" t="s">
        <v>35</v>
      </c>
      <c r="B7" s="5" t="s">
        <v>30</v>
      </c>
      <c r="C7" s="62" t="s">
        <v>31</v>
      </c>
      <c r="D7" s="67" t="s">
        <v>32</v>
      </c>
      <c r="E7" s="23">
        <v>1535</v>
      </c>
      <c r="F7" s="23">
        <v>1100</v>
      </c>
      <c r="G7" s="44">
        <v>1100</v>
      </c>
      <c r="H7" s="44" t="s">
        <v>33</v>
      </c>
      <c r="I7" s="25" t="s">
        <v>24</v>
      </c>
      <c r="J7" s="28">
        <v>53056554</v>
      </c>
      <c r="K7" s="29">
        <v>63137299</v>
      </c>
      <c r="L7" s="30">
        <f t="shared" si="0"/>
        <v>12627459.8</v>
      </c>
      <c r="M7" s="44">
        <v>20</v>
      </c>
      <c r="N7" s="73" t="s">
        <v>34</v>
      </c>
      <c r="O7" s="81">
        <v>14.03</v>
      </c>
      <c r="P7" s="32">
        <f t="shared" si="1"/>
        <v>57397.54454545455</v>
      </c>
      <c r="Q7" s="34" t="s">
        <v>27</v>
      </c>
      <c r="R7" s="34" t="s">
        <v>41</v>
      </c>
      <c r="S7" s="83"/>
      <c r="T7" s="77">
        <v>18</v>
      </c>
      <c r="U7" s="45">
        <v>14</v>
      </c>
      <c r="V7" s="99">
        <f t="shared" si="2"/>
        <v>8839221.86</v>
      </c>
      <c r="W7" s="24">
        <v>8839000</v>
      </c>
    </row>
    <row r="8" spans="1:23" s="2" customFormat="1" ht="42.75" customHeight="1">
      <c r="A8" s="6" t="s">
        <v>36</v>
      </c>
      <c r="B8" s="5" t="s">
        <v>48</v>
      </c>
      <c r="C8" s="62" t="s">
        <v>50</v>
      </c>
      <c r="D8" s="67" t="s">
        <v>51</v>
      </c>
      <c r="E8" s="23">
        <v>7171</v>
      </c>
      <c r="F8" s="23">
        <v>6000</v>
      </c>
      <c r="G8" s="44">
        <v>213</v>
      </c>
      <c r="H8" s="44" t="s">
        <v>33</v>
      </c>
      <c r="I8" s="25" t="s">
        <v>24</v>
      </c>
      <c r="J8" s="28">
        <v>5014714</v>
      </c>
      <c r="K8" s="29">
        <v>6191005</v>
      </c>
      <c r="L8" s="30">
        <f t="shared" si="0"/>
        <v>1238201</v>
      </c>
      <c r="M8" s="44">
        <v>20</v>
      </c>
      <c r="N8" s="73" t="s">
        <v>53</v>
      </c>
      <c r="O8" s="81">
        <v>2.58</v>
      </c>
      <c r="P8" s="32">
        <f t="shared" si="1"/>
        <v>29065.75117370892</v>
      </c>
      <c r="Q8" s="34" t="s">
        <v>27</v>
      </c>
      <c r="R8" s="34" t="s">
        <v>52</v>
      </c>
      <c r="S8" s="82" t="s">
        <v>92</v>
      </c>
      <c r="T8" s="77">
        <v>18</v>
      </c>
      <c r="U8" s="95">
        <v>0</v>
      </c>
      <c r="V8" s="99">
        <f t="shared" si="2"/>
        <v>0</v>
      </c>
      <c r="W8" s="24">
        <v>0</v>
      </c>
    </row>
    <row r="9" spans="1:23" s="2" customFormat="1" ht="42.75" customHeight="1">
      <c r="A9" s="6" t="s">
        <v>37</v>
      </c>
      <c r="B9" s="5" t="s">
        <v>54</v>
      </c>
      <c r="C9" s="62" t="s">
        <v>55</v>
      </c>
      <c r="D9" s="67" t="s">
        <v>45</v>
      </c>
      <c r="E9" s="23">
        <v>800</v>
      </c>
      <c r="F9" s="23">
        <v>718</v>
      </c>
      <c r="G9" s="44">
        <v>718</v>
      </c>
      <c r="H9" s="44" t="s">
        <v>33</v>
      </c>
      <c r="I9" s="25" t="s">
        <v>24</v>
      </c>
      <c r="J9" s="28">
        <v>15905000</v>
      </c>
      <c r="K9" s="29">
        <v>18927000</v>
      </c>
      <c r="L9" s="30">
        <f t="shared" si="0"/>
        <v>3785400</v>
      </c>
      <c r="M9" s="44">
        <v>20</v>
      </c>
      <c r="N9" s="73" t="s">
        <v>34</v>
      </c>
      <c r="O9" s="81">
        <v>0</v>
      </c>
      <c r="P9" s="32">
        <f t="shared" si="1"/>
        <v>26360.72423398329</v>
      </c>
      <c r="Q9" s="34" t="s">
        <v>57</v>
      </c>
      <c r="R9" s="34" t="s">
        <v>56</v>
      </c>
      <c r="S9" s="82"/>
      <c r="T9" s="77">
        <v>18</v>
      </c>
      <c r="U9" s="45">
        <v>14</v>
      </c>
      <c r="V9" s="99">
        <f t="shared" si="2"/>
        <v>2649780</v>
      </c>
      <c r="W9" s="24">
        <v>2650000</v>
      </c>
    </row>
    <row r="10" spans="1:23" s="2" customFormat="1" ht="42.75" customHeight="1">
      <c r="A10" s="6" t="s">
        <v>38</v>
      </c>
      <c r="B10" s="5" t="s">
        <v>58</v>
      </c>
      <c r="C10" s="62" t="s">
        <v>59</v>
      </c>
      <c r="D10" s="67" t="s">
        <v>60</v>
      </c>
      <c r="E10" s="23">
        <v>1270</v>
      </c>
      <c r="F10" s="23">
        <v>1700</v>
      </c>
      <c r="G10" s="44">
        <v>360</v>
      </c>
      <c r="H10" s="44" t="s">
        <v>33</v>
      </c>
      <c r="I10" s="25" t="s">
        <v>24</v>
      </c>
      <c r="J10" s="28">
        <f>100*K10/119</f>
        <v>1794735.294117647</v>
      </c>
      <c r="K10" s="29">
        <v>2135735</v>
      </c>
      <c r="L10" s="30">
        <f t="shared" si="0"/>
        <v>1708588</v>
      </c>
      <c r="M10" s="44">
        <v>80</v>
      </c>
      <c r="N10" s="73" t="s">
        <v>27</v>
      </c>
      <c r="O10" s="81">
        <v>16.55</v>
      </c>
      <c r="P10" s="32">
        <f t="shared" si="1"/>
        <v>5932.597222222223</v>
      </c>
      <c r="Q10" s="34" t="s">
        <v>61</v>
      </c>
      <c r="R10" s="34" t="s">
        <v>62</v>
      </c>
      <c r="S10" s="82"/>
      <c r="T10" s="77">
        <v>18</v>
      </c>
      <c r="U10" s="45">
        <v>74</v>
      </c>
      <c r="V10" s="99">
        <f t="shared" si="2"/>
        <v>1580443.9</v>
      </c>
      <c r="W10" s="24">
        <v>1581000</v>
      </c>
    </row>
    <row r="11" spans="1:23" s="2" customFormat="1" ht="42.75" customHeight="1">
      <c r="A11" s="6" t="s">
        <v>39</v>
      </c>
      <c r="B11" s="5" t="s">
        <v>63</v>
      </c>
      <c r="C11" s="62" t="s">
        <v>64</v>
      </c>
      <c r="D11" s="67" t="s">
        <v>65</v>
      </c>
      <c r="E11" s="23">
        <v>832</v>
      </c>
      <c r="F11" s="23">
        <v>800</v>
      </c>
      <c r="G11" s="44">
        <v>400</v>
      </c>
      <c r="H11" s="44" t="s">
        <v>33</v>
      </c>
      <c r="I11" s="25" t="s">
        <v>24</v>
      </c>
      <c r="J11" s="28">
        <v>18482297</v>
      </c>
      <c r="K11" s="29">
        <v>21994052</v>
      </c>
      <c r="L11" s="30">
        <f t="shared" si="0"/>
        <v>5278572.4799999995</v>
      </c>
      <c r="M11" s="44">
        <v>24</v>
      </c>
      <c r="N11" s="73" t="s">
        <v>66</v>
      </c>
      <c r="O11" s="81">
        <v>0</v>
      </c>
      <c r="P11" s="32">
        <f t="shared" si="1"/>
        <v>54985.13</v>
      </c>
      <c r="Q11" s="34" t="s">
        <v>69</v>
      </c>
      <c r="R11" s="34" t="s">
        <v>70</v>
      </c>
      <c r="S11" s="84"/>
      <c r="T11" s="77">
        <v>17</v>
      </c>
      <c r="U11" s="45">
        <v>18</v>
      </c>
      <c r="V11" s="99">
        <f t="shared" si="2"/>
        <v>3958929.36</v>
      </c>
      <c r="W11" s="24">
        <v>3959000</v>
      </c>
    </row>
    <row r="12" spans="1:23" s="2" customFormat="1" ht="42.75" customHeight="1">
      <c r="A12" s="6" t="s">
        <v>100</v>
      </c>
      <c r="B12" s="5" t="s">
        <v>71</v>
      </c>
      <c r="C12" s="62" t="s">
        <v>72</v>
      </c>
      <c r="D12" s="67" t="s">
        <v>65</v>
      </c>
      <c r="E12" s="23">
        <v>690</v>
      </c>
      <c r="F12" s="23">
        <v>503</v>
      </c>
      <c r="G12" s="44">
        <v>302</v>
      </c>
      <c r="H12" s="44" t="s">
        <v>33</v>
      </c>
      <c r="I12" s="25" t="s">
        <v>24</v>
      </c>
      <c r="J12" s="28">
        <v>10049000</v>
      </c>
      <c r="K12" s="29">
        <v>11958000</v>
      </c>
      <c r="L12" s="30">
        <f t="shared" si="0"/>
        <v>9566400</v>
      </c>
      <c r="M12" s="44">
        <v>80</v>
      </c>
      <c r="N12" s="73" t="s">
        <v>27</v>
      </c>
      <c r="O12" s="81">
        <v>13.14</v>
      </c>
      <c r="P12" s="32">
        <f t="shared" si="1"/>
        <v>39596.02649006622</v>
      </c>
      <c r="Q12" s="34" t="s">
        <v>27</v>
      </c>
      <c r="R12" s="34" t="s">
        <v>73</v>
      </c>
      <c r="S12" s="84"/>
      <c r="T12" s="77">
        <v>17</v>
      </c>
      <c r="U12" s="45">
        <v>74</v>
      </c>
      <c r="V12" s="99">
        <f t="shared" si="2"/>
        <v>8848920</v>
      </c>
      <c r="W12" s="24">
        <v>8849000</v>
      </c>
    </row>
    <row r="13" spans="1:23" s="2" customFormat="1" ht="42.75" customHeight="1">
      <c r="A13" s="6" t="s">
        <v>101</v>
      </c>
      <c r="B13" s="5" t="s">
        <v>74</v>
      </c>
      <c r="C13" s="62" t="s">
        <v>75</v>
      </c>
      <c r="D13" s="67" t="s">
        <v>65</v>
      </c>
      <c r="E13" s="23">
        <v>1578</v>
      </c>
      <c r="F13" s="23">
        <v>1270</v>
      </c>
      <c r="G13" s="44">
        <v>303</v>
      </c>
      <c r="H13" s="44" t="s">
        <v>33</v>
      </c>
      <c r="I13" s="25" t="s">
        <v>24</v>
      </c>
      <c r="J13" s="28">
        <v>1811356</v>
      </c>
      <c r="K13" s="29">
        <v>2155514</v>
      </c>
      <c r="L13" s="30">
        <f t="shared" si="0"/>
        <v>1724411.2</v>
      </c>
      <c r="M13" s="44">
        <v>80</v>
      </c>
      <c r="N13" s="73" t="s">
        <v>27</v>
      </c>
      <c r="O13" s="85">
        <v>19.07</v>
      </c>
      <c r="P13" s="32">
        <f t="shared" si="1"/>
        <v>7113.907590759076</v>
      </c>
      <c r="Q13" s="34" t="s">
        <v>27</v>
      </c>
      <c r="R13" s="34" t="s">
        <v>76</v>
      </c>
      <c r="S13" s="82"/>
      <c r="T13" s="77">
        <v>17</v>
      </c>
      <c r="U13" s="45">
        <v>74</v>
      </c>
      <c r="V13" s="99">
        <f t="shared" si="2"/>
        <v>1595080.36</v>
      </c>
      <c r="W13" s="24">
        <v>1595000</v>
      </c>
    </row>
    <row r="14" spans="1:23" s="2" customFormat="1" ht="42.75" customHeight="1">
      <c r="A14" s="6" t="s">
        <v>102</v>
      </c>
      <c r="B14" s="5" t="s">
        <v>77</v>
      </c>
      <c r="C14" s="62" t="s">
        <v>78</v>
      </c>
      <c r="D14" s="67" t="s">
        <v>79</v>
      </c>
      <c r="E14" s="23">
        <v>780</v>
      </c>
      <c r="F14" s="23">
        <v>911</v>
      </c>
      <c r="G14" s="44">
        <v>360</v>
      </c>
      <c r="H14" s="44" t="s">
        <v>33</v>
      </c>
      <c r="I14" s="25" t="s">
        <v>24</v>
      </c>
      <c r="J14" s="28">
        <v>3457168</v>
      </c>
      <c r="K14" s="29">
        <v>4114030</v>
      </c>
      <c r="L14" s="30">
        <f t="shared" si="0"/>
        <v>3291224</v>
      </c>
      <c r="M14" s="44">
        <v>80</v>
      </c>
      <c r="N14" s="73" t="s">
        <v>27</v>
      </c>
      <c r="O14" s="81">
        <v>0</v>
      </c>
      <c r="P14" s="32">
        <f t="shared" si="1"/>
        <v>11427.861111111111</v>
      </c>
      <c r="Q14" s="34" t="s">
        <v>27</v>
      </c>
      <c r="R14" s="34" t="s">
        <v>80</v>
      </c>
      <c r="S14" s="84"/>
      <c r="T14" s="77">
        <v>17</v>
      </c>
      <c r="U14" s="45">
        <v>74</v>
      </c>
      <c r="V14" s="99">
        <f t="shared" si="2"/>
        <v>3044382.2</v>
      </c>
      <c r="W14" s="24">
        <v>3045000</v>
      </c>
    </row>
    <row r="15" spans="1:23" s="2" customFormat="1" ht="42.75" customHeight="1">
      <c r="A15" s="6" t="s">
        <v>103</v>
      </c>
      <c r="B15" s="5" t="s">
        <v>81</v>
      </c>
      <c r="C15" s="62" t="s">
        <v>82</v>
      </c>
      <c r="D15" s="67" t="s">
        <v>79</v>
      </c>
      <c r="E15" s="23">
        <v>396</v>
      </c>
      <c r="F15" s="23">
        <v>437</v>
      </c>
      <c r="G15" s="44">
        <v>437</v>
      </c>
      <c r="H15" s="44" t="s">
        <v>33</v>
      </c>
      <c r="I15" s="25" t="s">
        <v>24</v>
      </c>
      <c r="J15" s="43">
        <v>25876786</v>
      </c>
      <c r="K15" s="30">
        <f>J15*119/100</f>
        <v>30793375.34</v>
      </c>
      <c r="L15" s="30">
        <f>J15/100*M15</f>
        <v>3881517.9</v>
      </c>
      <c r="M15" s="44">
        <v>15</v>
      </c>
      <c r="N15" s="73" t="s">
        <v>83</v>
      </c>
      <c r="O15" s="81">
        <v>17.58</v>
      </c>
      <c r="P15" s="32">
        <f>J15/G15</f>
        <v>59214.61327231121</v>
      </c>
      <c r="Q15" s="34" t="s">
        <v>95</v>
      </c>
      <c r="R15" s="34" t="s">
        <v>84</v>
      </c>
      <c r="S15" s="82"/>
      <c r="T15" s="77">
        <v>18</v>
      </c>
      <c r="U15" s="45">
        <v>9</v>
      </c>
      <c r="V15" s="99">
        <f>J15*U15/100</f>
        <v>2328910.74</v>
      </c>
      <c r="W15" s="24">
        <v>2329000</v>
      </c>
    </row>
    <row r="16" spans="1:23" s="2" customFormat="1" ht="42.75" customHeight="1">
      <c r="A16" s="6" t="s">
        <v>104</v>
      </c>
      <c r="B16" s="5" t="s">
        <v>85</v>
      </c>
      <c r="C16" s="62" t="s">
        <v>86</v>
      </c>
      <c r="D16" s="67" t="s">
        <v>79</v>
      </c>
      <c r="E16" s="23">
        <v>175</v>
      </c>
      <c r="F16" s="23">
        <v>155</v>
      </c>
      <c r="G16" s="44">
        <v>28</v>
      </c>
      <c r="H16" s="44" t="s">
        <v>33</v>
      </c>
      <c r="I16" s="25" t="s">
        <v>33</v>
      </c>
      <c r="J16" s="28">
        <v>311675</v>
      </c>
      <c r="K16" s="29">
        <v>370872</v>
      </c>
      <c r="L16" s="31">
        <f>K16/100*M16</f>
        <v>292988.88</v>
      </c>
      <c r="M16" s="44">
        <v>79</v>
      </c>
      <c r="N16" s="73" t="s">
        <v>27</v>
      </c>
      <c r="O16" s="81">
        <v>25.12</v>
      </c>
      <c r="P16" s="32">
        <f>K16/G16</f>
        <v>13245.42857142857</v>
      </c>
      <c r="Q16" s="34" t="s">
        <v>87</v>
      </c>
      <c r="R16" s="34" t="s">
        <v>88</v>
      </c>
      <c r="S16" s="82" t="s">
        <v>93</v>
      </c>
      <c r="T16" s="77">
        <v>16</v>
      </c>
      <c r="U16" s="95">
        <v>0</v>
      </c>
      <c r="V16" s="99">
        <f>K16*U16/100</f>
        <v>0</v>
      </c>
      <c r="W16" s="24">
        <v>0</v>
      </c>
    </row>
    <row r="17" spans="1:23" s="2" customFormat="1" ht="42.75" customHeight="1" thickBot="1">
      <c r="A17" s="46" t="s">
        <v>105</v>
      </c>
      <c r="B17" s="47" t="s">
        <v>89</v>
      </c>
      <c r="C17" s="63" t="s">
        <v>90</v>
      </c>
      <c r="D17" s="68" t="s">
        <v>79</v>
      </c>
      <c r="E17" s="48">
        <v>861</v>
      </c>
      <c r="F17" s="48" t="s">
        <v>27</v>
      </c>
      <c r="G17" s="49" t="s">
        <v>27</v>
      </c>
      <c r="H17" s="49" t="s">
        <v>33</v>
      </c>
      <c r="I17" s="69" t="s">
        <v>24</v>
      </c>
      <c r="J17" s="70">
        <v>4294712</v>
      </c>
      <c r="K17" s="50">
        <v>5110707</v>
      </c>
      <c r="L17" s="50">
        <f>J17/100*M17</f>
        <v>3435769.6</v>
      </c>
      <c r="M17" s="49">
        <v>80</v>
      </c>
      <c r="N17" s="74" t="s">
        <v>27</v>
      </c>
      <c r="O17" s="86">
        <v>27</v>
      </c>
      <c r="P17" s="51" t="s">
        <v>27</v>
      </c>
      <c r="Q17" s="52" t="s">
        <v>27</v>
      </c>
      <c r="R17" s="52" t="s">
        <v>91</v>
      </c>
      <c r="S17" s="87" t="s">
        <v>94</v>
      </c>
      <c r="T17" s="78">
        <v>12</v>
      </c>
      <c r="U17" s="101">
        <v>0</v>
      </c>
      <c r="V17" s="100">
        <f>J17*U17/100</f>
        <v>0</v>
      </c>
      <c r="W17" s="53">
        <v>0</v>
      </c>
    </row>
    <row r="18" spans="1:23" s="11" customFormat="1" ht="19.5" customHeight="1" thickBot="1">
      <c r="A18" s="103" t="s">
        <v>10</v>
      </c>
      <c r="B18" s="104"/>
      <c r="C18" s="104"/>
      <c r="D18" s="105"/>
      <c r="E18" s="9">
        <f>SUM(E5:E17)</f>
        <v>30865</v>
      </c>
      <c r="F18" s="9">
        <f>SUM(F5:F17)</f>
        <v>29522</v>
      </c>
      <c r="G18" s="9">
        <f>SUM(G5:G17)</f>
        <v>18450</v>
      </c>
      <c r="H18" s="26"/>
      <c r="I18" s="26"/>
      <c r="J18" s="92">
        <f>SUM(J5:J17)</f>
        <v>390509021.2941176</v>
      </c>
      <c r="K18" s="96">
        <f>SUM(K5:K17)</f>
        <v>464929067.58</v>
      </c>
      <c r="L18" s="97">
        <f>SUM(L5:L17)</f>
        <v>66687063.78</v>
      </c>
      <c r="M18" s="10"/>
      <c r="N18" s="10"/>
      <c r="O18" s="10"/>
      <c r="P18" s="10"/>
      <c r="Q18" s="21"/>
      <c r="R18" s="21"/>
      <c r="S18" s="10"/>
      <c r="T18" s="13"/>
      <c r="U18" s="16"/>
      <c r="V18" s="92">
        <f>SUM(V5:V17)</f>
        <v>50698475.59448</v>
      </c>
      <c r="W18" s="22">
        <f>SUM(W5:W17)</f>
        <v>50700000</v>
      </c>
    </row>
    <row r="19" spans="22:23" ht="12.75">
      <c r="V19" t="s">
        <v>16</v>
      </c>
      <c r="W19" s="18">
        <v>50700000</v>
      </c>
    </row>
    <row r="20" spans="1:18" ht="12.75">
      <c r="A20" s="7" t="s">
        <v>9</v>
      </c>
      <c r="G20" s="8"/>
      <c r="H20" s="8"/>
      <c r="I20" s="8"/>
      <c r="L20" s="3"/>
      <c r="O20" s="3"/>
      <c r="P20" s="3"/>
      <c r="Q20" s="36"/>
      <c r="R20" s="36"/>
    </row>
    <row r="21" spans="1:23" ht="12.75">
      <c r="A21" s="7" t="s">
        <v>99</v>
      </c>
      <c r="B21" s="107" t="s">
        <v>20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</row>
    <row r="22" spans="1:23" ht="12.75">
      <c r="A22" s="7" t="s">
        <v>98</v>
      </c>
      <c r="B22" s="107" t="s">
        <v>19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1:2" ht="12.75">
      <c r="A23" s="19"/>
      <c r="B23" s="7"/>
    </row>
    <row r="24" spans="1:12" ht="12.75">
      <c r="A24" s="7"/>
      <c r="K24" s="14"/>
      <c r="L24" s="15"/>
    </row>
    <row r="25" spans="1:23" ht="12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ht="12.75">
      <c r="L26" s="17"/>
    </row>
  </sheetData>
  <mergeCells count="6">
    <mergeCell ref="V1:W1"/>
    <mergeCell ref="V2:W2"/>
    <mergeCell ref="A18:D18"/>
    <mergeCell ref="A25:W25"/>
    <mergeCell ref="B21:W21"/>
    <mergeCell ref="B22:W22"/>
  </mergeCells>
  <printOptions/>
  <pageMargins left="0.75" right="0.75" top="1" bottom="1" header="0.4921259845" footer="0.4921259845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2005-03-04T10:17:47Z</cp:lastPrinted>
  <dcterms:created xsi:type="dcterms:W3CDTF">2002-05-30T07:20:59Z</dcterms:created>
  <dcterms:modified xsi:type="dcterms:W3CDTF">2005-03-11T08:36:13Z</dcterms:modified>
  <cp:category/>
  <cp:version/>
  <cp:contentType/>
  <cp:contentStatus/>
</cp:coreProperties>
</file>