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RK-12-2005-41, př.1 str.1" sheetId="1" r:id="rId1"/>
    <sheet name="str. 2" sheetId="2" r:id="rId2"/>
    <sheet name="str. 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<sst xmlns="http://schemas.openxmlformats.org/spreadsheetml/2006/main" count="98" uniqueCount="58">
  <si>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částka</t>
  </si>
  <si>
    <t>Celkem</t>
  </si>
  <si>
    <t>datum splatnosti</t>
  </si>
  <si>
    <t>období, za které je fakturováno</t>
  </si>
  <si>
    <t>vystavení</t>
  </si>
  <si>
    <t xml:space="preserve"> splatnost</t>
  </si>
  <si>
    <t>Celkem za faktury roku 2004</t>
  </si>
  <si>
    <t>číslo faktury</t>
  </si>
  <si>
    <t>Celkem po splatnosti</t>
  </si>
  <si>
    <t>Přehled pohledávek Nemocnice Jihlava za VZP ke dni 7.3.2005</t>
  </si>
  <si>
    <t>Metal - Aliance</t>
  </si>
  <si>
    <t>č. faktury</t>
  </si>
  <si>
    <t>splatnost</t>
  </si>
  <si>
    <t>zdrav.výkony</t>
  </si>
  <si>
    <t>poukazy</t>
  </si>
  <si>
    <t>ZPMV</t>
  </si>
  <si>
    <t>recepty</t>
  </si>
  <si>
    <t>pomůcky</t>
  </si>
  <si>
    <t>Česká národní</t>
  </si>
  <si>
    <t>VZP</t>
  </si>
  <si>
    <t>Pojišťovna celkem</t>
  </si>
  <si>
    <t>Přehled pohledávek Nemocnice Havlíčkův Brod za pojišťovnami ke dni 7.3.2005</t>
  </si>
  <si>
    <t>Celkem za všechna pojišťovny</t>
  </si>
  <si>
    <t>Celkem za faktury roku 2005</t>
  </si>
  <si>
    <t>Odhad navýšení nákladů v souvislosti s úpravou tarifů od 1.1.2005</t>
  </si>
  <si>
    <t>v tis Kč, kromě průměrné mzdy</t>
  </si>
  <si>
    <t>Organizace</t>
  </si>
  <si>
    <t>Rozdíl 2005 - 2004</t>
  </si>
  <si>
    <t>navýšení o platovou úpravu - 7% a platové postupy - dle návrhů finančního plánu pro rok 2005</t>
  </si>
  <si>
    <t>Mzdové náklady</t>
  </si>
  <si>
    <t>Osobní náklady celkem</t>
  </si>
  <si>
    <t>Průměrná mzda v Kč</t>
  </si>
  <si>
    <t>Průměrná mzda lékařů</t>
  </si>
  <si>
    <t>ZP 9%</t>
  </si>
  <si>
    <t>SP 26%</t>
  </si>
  <si>
    <t>FKSP 2%</t>
  </si>
  <si>
    <t>Osobní náklady  celkem</t>
  </si>
  <si>
    <t>Plánovaná průměrná mzda v Kč</t>
  </si>
  <si>
    <t>nárůst prostředků na platy</t>
  </si>
  <si>
    <t>nárůst osobních nákladů celkem</t>
  </si>
  <si>
    <t>předpokládané navýšení průměrné mzdy v Kč</t>
  </si>
  <si>
    <t>+/-</t>
  </si>
  <si>
    <t>v %</t>
  </si>
  <si>
    <t>Havlíčkův Brod</t>
  </si>
  <si>
    <t>Jihlava</t>
  </si>
  <si>
    <t>Pelhřimov</t>
  </si>
  <si>
    <t>Třebíč</t>
  </si>
  <si>
    <t>Nové Město</t>
  </si>
  <si>
    <t>Přehled půjček</t>
  </si>
  <si>
    <t>v tis. Kč</t>
  </si>
  <si>
    <t>Půjčka</t>
  </si>
  <si>
    <t>Splátky do konce roku 2004</t>
  </si>
  <si>
    <t>Splátky v roku 2005</t>
  </si>
  <si>
    <t>Zbývá doplatit</t>
  </si>
  <si>
    <t>Poznámka: usnesením zastupitelstva č. 410/06/2004/ZK bude poslední platba Nemocnice Třebíč krácena o 625 tis. Kč při dodržení pravidelních splátek</t>
  </si>
  <si>
    <t>Počet stran: 3</t>
  </si>
  <si>
    <t>poznámka</t>
  </si>
  <si>
    <t>RK-12-2004-41,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</si>
</sst>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mmm/yyyy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3" fillId="2" borderId="6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3" fillId="2" borderId="7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4" fontId="3" fillId="0" borderId="9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" xfId="0" applyFont="1" applyBorder="1" applyAlignment="1">
      <alignment/>
    </xf>
    <xf numFmtId="14" fontId="3" fillId="0" borderId="23" xfId="0" applyNumberFormat="1" applyFont="1" applyBorder="1" applyAlignment="1">
      <alignment/>
    </xf>
    <xf numFmtId="0" fontId="3" fillId="2" borderId="24" xfId="0" applyFont="1" applyFill="1" applyBorder="1" applyAlignment="1">
      <alignment vertical="center"/>
    </xf>
    <xf numFmtId="4" fontId="3" fillId="0" borderId="25" xfId="0" applyNumberFormat="1" applyFont="1" applyBorder="1" applyAlignment="1">
      <alignment/>
    </xf>
    <xf numFmtId="4" fontId="3" fillId="2" borderId="26" xfId="0" applyNumberFormat="1" applyFont="1" applyFill="1" applyBorder="1" applyAlignment="1">
      <alignment/>
    </xf>
    <xf numFmtId="14" fontId="3" fillId="2" borderId="27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4" fontId="3" fillId="2" borderId="26" xfId="0" applyNumberFormat="1" applyFont="1" applyFill="1" applyBorder="1" applyAlignment="1">
      <alignment vertical="center"/>
    </xf>
    <xf numFmtId="14" fontId="3" fillId="2" borderId="27" xfId="0" applyNumberFormat="1" applyFont="1" applyFill="1" applyBorder="1" applyAlignment="1">
      <alignment vertical="center"/>
    </xf>
    <xf numFmtId="164" fontId="3" fillId="0" borderId="2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 quotePrefix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 quotePrefix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10" fontId="3" fillId="0" borderId="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3" fillId="0" borderId="42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2" borderId="3" xfId="0" applyNumberFormat="1" applyFont="1" applyFill="1" applyBorder="1" applyAlignment="1">
      <alignment vertical="center"/>
    </xf>
    <xf numFmtId="3" fontId="3" fillId="2" borderId="4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10" fontId="3" fillId="2" borderId="45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vertical="center"/>
    </xf>
    <xf numFmtId="10" fontId="3" fillId="2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0" borderId="22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" borderId="48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/>
    </xf>
    <xf numFmtId="0" fontId="3" fillId="2" borderId="3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wrapText="1"/>
    </xf>
    <xf numFmtId="0" fontId="3" fillId="2" borderId="5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3" fillId="2" borderId="56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3" fillId="2" borderId="51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53" xfId="0" applyBorder="1" applyAlignment="1">
      <alignment/>
    </xf>
    <xf numFmtId="0" fontId="3" fillId="2" borderId="5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5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64" fontId="3" fillId="2" borderId="24" xfId="0" applyNumberFormat="1" applyFont="1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3" fillId="2" borderId="6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24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M25" sqref="M25"/>
    </sheetView>
  </sheetViews>
  <sheetFormatPr defaultColWidth="9.00390625" defaultRowHeight="12.75"/>
  <cols>
    <col min="1" max="1" width="12.375" style="0" customWidth="1"/>
    <col min="2" max="4" width="10.625" style="0" customWidth="1"/>
    <col min="5" max="5" width="12.875" style="0" hidden="1" customWidth="1"/>
    <col min="6" max="6" width="10.875" style="0" customWidth="1"/>
    <col min="7" max="9" width="11.00390625" style="0" hidden="1" customWidth="1"/>
    <col min="10" max="10" width="12.125" style="0" customWidth="1"/>
    <col min="11" max="11" width="10.625" style="0" customWidth="1"/>
    <col min="12" max="12" width="10.625" style="0" hidden="1" customWidth="1"/>
    <col min="13" max="13" width="10.375" style="0" customWidth="1"/>
    <col min="14" max="14" width="8.75390625" style="0" customWidth="1"/>
    <col min="16" max="16" width="8.75390625" style="0" customWidth="1"/>
    <col min="17" max="17" width="8.125" style="0" customWidth="1"/>
  </cols>
  <sheetData>
    <row r="1" ht="12.75">
      <c r="Q1" s="5" t="s">
        <v>57</v>
      </c>
    </row>
    <row r="2" ht="12.75">
      <c r="Q2" s="5" t="s">
        <v>55</v>
      </c>
    </row>
    <row r="5" spans="1:18" s="60" customFormat="1" ht="16.5" thickBot="1">
      <c r="A5" s="60" t="s">
        <v>24</v>
      </c>
      <c r="R5" s="61" t="s">
        <v>25</v>
      </c>
    </row>
    <row r="6" spans="1:18" s="5" customFormat="1" ht="12.75">
      <c r="A6" s="149" t="s">
        <v>26</v>
      </c>
      <c r="B6" s="143">
        <v>2004</v>
      </c>
      <c r="C6" s="144"/>
      <c r="D6" s="144"/>
      <c r="E6" s="145"/>
      <c r="F6" s="137">
        <v>2005</v>
      </c>
      <c r="G6" s="138"/>
      <c r="H6" s="138"/>
      <c r="I6" s="138"/>
      <c r="J6" s="138"/>
      <c r="K6" s="138"/>
      <c r="L6" s="139"/>
      <c r="M6" s="143" t="s">
        <v>27</v>
      </c>
      <c r="N6" s="144"/>
      <c r="O6" s="144"/>
      <c r="P6" s="144"/>
      <c r="Q6" s="154"/>
      <c r="R6" s="155"/>
    </row>
    <row r="7" spans="1:18" s="5" customFormat="1" ht="43.5" customHeight="1" thickBot="1">
      <c r="A7" s="150"/>
      <c r="B7" s="146"/>
      <c r="C7" s="147"/>
      <c r="D7" s="147"/>
      <c r="E7" s="148"/>
      <c r="F7" s="140" t="s">
        <v>28</v>
      </c>
      <c r="G7" s="141"/>
      <c r="H7" s="141"/>
      <c r="I7" s="141"/>
      <c r="J7" s="141"/>
      <c r="K7" s="141"/>
      <c r="L7" s="142"/>
      <c r="M7" s="156"/>
      <c r="N7" s="157"/>
      <c r="O7" s="157"/>
      <c r="P7" s="157"/>
      <c r="Q7" s="158"/>
      <c r="R7" s="159"/>
    </row>
    <row r="8" spans="1:18" s="65" customFormat="1" ht="40.5" customHeight="1" thickBot="1">
      <c r="A8" s="150"/>
      <c r="B8" s="152" t="s">
        <v>29</v>
      </c>
      <c r="C8" s="118" t="s">
        <v>30</v>
      </c>
      <c r="D8" s="121" t="s">
        <v>31</v>
      </c>
      <c r="E8" s="62" t="s">
        <v>32</v>
      </c>
      <c r="F8" s="162" t="s">
        <v>29</v>
      </c>
      <c r="G8" s="63" t="s">
        <v>33</v>
      </c>
      <c r="H8" s="63" t="s">
        <v>34</v>
      </c>
      <c r="I8" s="63" t="s">
        <v>35</v>
      </c>
      <c r="J8" s="164" t="s">
        <v>36</v>
      </c>
      <c r="K8" s="135" t="s">
        <v>37</v>
      </c>
      <c r="L8" s="64" t="s">
        <v>32</v>
      </c>
      <c r="M8" s="152" t="s">
        <v>38</v>
      </c>
      <c r="N8" s="160"/>
      <c r="O8" s="152" t="s">
        <v>39</v>
      </c>
      <c r="P8" s="153"/>
      <c r="Q8" s="152" t="s">
        <v>40</v>
      </c>
      <c r="R8" s="153"/>
    </row>
    <row r="9" spans="1:18" s="65" customFormat="1" ht="12" thickBot="1">
      <c r="A9" s="151"/>
      <c r="B9" s="161"/>
      <c r="C9" s="120"/>
      <c r="D9" s="123"/>
      <c r="E9" s="66"/>
      <c r="F9" s="163"/>
      <c r="G9" s="63"/>
      <c r="H9" s="63"/>
      <c r="I9" s="63"/>
      <c r="J9" s="136"/>
      <c r="K9" s="136"/>
      <c r="L9" s="64"/>
      <c r="M9" s="67" t="s">
        <v>41</v>
      </c>
      <c r="N9" s="68" t="s">
        <v>42</v>
      </c>
      <c r="O9" s="69" t="s">
        <v>41</v>
      </c>
      <c r="P9" s="70" t="s">
        <v>42</v>
      </c>
      <c r="Q9" s="69" t="s">
        <v>41</v>
      </c>
      <c r="R9" s="70" t="s">
        <v>42</v>
      </c>
    </row>
    <row r="10" spans="1:18" s="5" customFormat="1" ht="11.25">
      <c r="A10" s="45" t="s">
        <v>43</v>
      </c>
      <c r="B10" s="71">
        <v>209396</v>
      </c>
      <c r="C10" s="72">
        <v>286563</v>
      </c>
      <c r="D10" s="73">
        <v>16919</v>
      </c>
      <c r="E10" s="22"/>
      <c r="F10" s="71">
        <v>220650</v>
      </c>
      <c r="G10" s="74"/>
      <c r="H10" s="74"/>
      <c r="I10" s="74"/>
      <c r="J10" s="74">
        <v>302014</v>
      </c>
      <c r="K10" s="73">
        <f>+(F10-13500)/968.07/12*1000</f>
        <v>17831.871662173187</v>
      </c>
      <c r="L10" s="75"/>
      <c r="M10" s="71">
        <f>+F10-B10</f>
        <v>11254</v>
      </c>
      <c r="N10" s="76">
        <f aca="true" t="shared" si="0" ref="N10:N15">+F10/B10</f>
        <v>1.053745057212172</v>
      </c>
      <c r="O10" s="77">
        <f>+J10-C10</f>
        <v>15451</v>
      </c>
      <c r="P10" s="78">
        <f aca="true" t="shared" si="1" ref="P10:P15">+J10/C10</f>
        <v>1.0539183355841473</v>
      </c>
      <c r="Q10" s="77">
        <f>+K10-D10</f>
        <v>912.8716621731874</v>
      </c>
      <c r="R10" s="78">
        <f>+K10/D10</f>
        <v>1.0539554147510601</v>
      </c>
    </row>
    <row r="11" spans="1:18" s="5" customFormat="1" ht="11.25">
      <c r="A11" s="79" t="s">
        <v>44</v>
      </c>
      <c r="B11" s="80">
        <v>230829.782</v>
      </c>
      <c r="C11" s="81">
        <v>316162.775</v>
      </c>
      <c r="D11" s="82">
        <v>16717</v>
      </c>
      <c r="E11" s="23">
        <v>33544</v>
      </c>
      <c r="F11" s="80">
        <v>243755</v>
      </c>
      <c r="G11" s="83">
        <f>+F11*0.09</f>
        <v>21937.95</v>
      </c>
      <c r="H11" s="83">
        <f>+F11*0.26</f>
        <v>63376.3</v>
      </c>
      <c r="I11" s="83">
        <f>+F11*0.02</f>
        <v>4875.1</v>
      </c>
      <c r="J11" s="83">
        <v>334264</v>
      </c>
      <c r="K11" s="82">
        <v>17656</v>
      </c>
      <c r="L11" s="84">
        <v>36564</v>
      </c>
      <c r="M11" s="80">
        <f>+F11-B11</f>
        <v>12925.217999999993</v>
      </c>
      <c r="N11" s="76">
        <f t="shared" si="0"/>
        <v>1.0559945856553292</v>
      </c>
      <c r="O11" s="85">
        <f>+J11-C11</f>
        <v>18101.224999999977</v>
      </c>
      <c r="P11" s="78">
        <f t="shared" si="1"/>
        <v>1.057252866027634</v>
      </c>
      <c r="Q11" s="77">
        <f>+K11-D11</f>
        <v>939</v>
      </c>
      <c r="R11" s="78">
        <f>+K11/D11</f>
        <v>1.0561703654962016</v>
      </c>
    </row>
    <row r="12" spans="1:18" s="5" customFormat="1" ht="11.25">
      <c r="A12" s="79" t="s">
        <v>45</v>
      </c>
      <c r="B12" s="80">
        <v>137981</v>
      </c>
      <c r="C12" s="81">
        <v>189352</v>
      </c>
      <c r="D12" s="82">
        <v>18263</v>
      </c>
      <c r="E12" s="23"/>
      <c r="F12" s="80">
        <v>148000</v>
      </c>
      <c r="G12" s="83">
        <f>+FLOOR(F12*0.09,1000000)</f>
        <v>0</v>
      </c>
      <c r="H12" s="83">
        <f>+FLOOR(F12*0.26,1000000)</f>
        <v>0</v>
      </c>
      <c r="I12" s="83">
        <f>+FLOOR(F12*0.02,1000000)</f>
        <v>0</v>
      </c>
      <c r="J12" s="83">
        <v>202760</v>
      </c>
      <c r="K12" s="82">
        <v>19577</v>
      </c>
      <c r="L12" s="84">
        <v>38393</v>
      </c>
      <c r="M12" s="80">
        <f>+F12-B12</f>
        <v>10019</v>
      </c>
      <c r="N12" s="76">
        <f t="shared" si="0"/>
        <v>1.0726114465035042</v>
      </c>
      <c r="O12" s="85">
        <f>+J12-C12</f>
        <v>13408</v>
      </c>
      <c r="P12" s="78">
        <f t="shared" si="1"/>
        <v>1.0708099201487178</v>
      </c>
      <c r="Q12" s="77">
        <f>+K12-D12</f>
        <v>1314</v>
      </c>
      <c r="R12" s="78">
        <f>+K12/D12</f>
        <v>1.0719487488364452</v>
      </c>
    </row>
    <row r="13" spans="1:18" s="5" customFormat="1" ht="11.25">
      <c r="A13" s="79" t="s">
        <v>46</v>
      </c>
      <c r="B13" s="80">
        <v>191252</v>
      </c>
      <c r="C13" s="81">
        <v>261963</v>
      </c>
      <c r="D13" s="82">
        <v>18090</v>
      </c>
      <c r="E13" s="23">
        <v>36754</v>
      </c>
      <c r="F13" s="80">
        <v>197254</v>
      </c>
      <c r="G13" s="83"/>
      <c r="H13" s="83"/>
      <c r="I13" s="83"/>
      <c r="J13" s="83">
        <v>269756</v>
      </c>
      <c r="K13" s="82">
        <v>18671</v>
      </c>
      <c r="L13" s="84"/>
      <c r="M13" s="80">
        <f>+F13-B13</f>
        <v>6002</v>
      </c>
      <c r="N13" s="76">
        <f t="shared" si="0"/>
        <v>1.031382678351076</v>
      </c>
      <c r="O13" s="85">
        <f>+J13-C13</f>
        <v>7793</v>
      </c>
      <c r="P13" s="78">
        <f t="shared" si="1"/>
        <v>1.0297484759298068</v>
      </c>
      <c r="Q13" s="77">
        <f>+K13-D13</f>
        <v>581</v>
      </c>
      <c r="R13" s="78">
        <f>+K13/D13</f>
        <v>1.0321171918186844</v>
      </c>
    </row>
    <row r="14" spans="1:18" s="5" customFormat="1" ht="12" thickBot="1">
      <c r="A14" s="86" t="s">
        <v>47</v>
      </c>
      <c r="B14" s="87">
        <v>194945</v>
      </c>
      <c r="C14" s="88">
        <v>266988</v>
      </c>
      <c r="D14" s="89">
        <v>17406</v>
      </c>
      <c r="E14" s="90"/>
      <c r="F14" s="87">
        <v>205430</v>
      </c>
      <c r="G14" s="91"/>
      <c r="H14" s="91"/>
      <c r="I14" s="91"/>
      <c r="J14" s="91">
        <v>281400</v>
      </c>
      <c r="K14" s="89">
        <f>+(F14-1250)/928.31/12*1000</f>
        <v>18329.00647413041</v>
      </c>
      <c r="L14" s="49"/>
      <c r="M14" s="80">
        <f>+F14-B14</f>
        <v>10485</v>
      </c>
      <c r="N14" s="76">
        <f t="shared" si="0"/>
        <v>1.0537844007284105</v>
      </c>
      <c r="O14" s="85">
        <f>+J14-C14</f>
        <v>14412</v>
      </c>
      <c r="P14" s="78">
        <f t="shared" si="1"/>
        <v>1.053979954155243</v>
      </c>
      <c r="Q14" s="77">
        <f>+K14-D14</f>
        <v>923.0064741304086</v>
      </c>
      <c r="R14" s="78">
        <f>+K14/D14</f>
        <v>1.0530280635487999</v>
      </c>
    </row>
    <row r="15" spans="1:18" s="16" customFormat="1" ht="13.5" thickBot="1">
      <c r="A15" s="48" t="s">
        <v>1</v>
      </c>
      <c r="B15" s="92">
        <f>SUM(B10:B14)</f>
        <v>964403.782</v>
      </c>
      <c r="C15" s="93">
        <f>SUM(C10:C14)</f>
        <v>1321028.775</v>
      </c>
      <c r="D15" s="94"/>
      <c r="E15" s="15"/>
      <c r="F15" s="92">
        <f>SUM(F10:F14)</f>
        <v>1015089</v>
      </c>
      <c r="G15" s="94">
        <f>SUM(G10:G14)</f>
        <v>21937.95</v>
      </c>
      <c r="H15" s="94">
        <f>SUM(H10:H14)</f>
        <v>63376.3</v>
      </c>
      <c r="I15" s="94">
        <f>SUM(I10:I14)</f>
        <v>4875.1</v>
      </c>
      <c r="J15" s="94">
        <f>SUM(J10:J14)</f>
        <v>1390194</v>
      </c>
      <c r="K15" s="94"/>
      <c r="L15" s="95"/>
      <c r="M15" s="92">
        <f>SUM(M10:M14)</f>
        <v>50685.21799999999</v>
      </c>
      <c r="N15" s="96">
        <f t="shared" si="0"/>
        <v>1.0525560133068828</v>
      </c>
      <c r="O15" s="97">
        <f>SUM(O10:O14)</f>
        <v>69165.22499999998</v>
      </c>
      <c r="P15" s="98">
        <f t="shared" si="1"/>
        <v>1.0523570919187586</v>
      </c>
      <c r="Q15" s="97"/>
      <c r="R15" s="99"/>
    </row>
    <row r="16" spans="2:15" ht="12.75">
      <c r="B16" s="100"/>
      <c r="C16" s="100"/>
      <c r="D16" s="40"/>
      <c r="E16" s="40"/>
      <c r="F16" s="100"/>
      <c r="G16" s="100"/>
      <c r="H16" s="100"/>
      <c r="I16" s="100"/>
      <c r="J16" s="100"/>
      <c r="K16" s="40"/>
      <c r="M16" s="100"/>
      <c r="O16" s="100"/>
    </row>
    <row r="17" spans="1:11" ht="12.75">
      <c r="A17" s="101"/>
      <c r="B17" s="100"/>
      <c r="C17" s="102"/>
      <c r="D17" s="40"/>
      <c r="E17" s="40"/>
      <c r="F17" s="100"/>
      <c r="G17" s="100"/>
      <c r="H17" s="100"/>
      <c r="I17" s="100"/>
      <c r="J17" s="100"/>
      <c r="K17" s="40"/>
    </row>
    <row r="18" ht="12.75">
      <c r="C18" s="1"/>
    </row>
    <row r="19" spans="1:10" ht="15.75">
      <c r="A19" s="60" t="s">
        <v>48</v>
      </c>
      <c r="J19" s="61" t="s">
        <v>49</v>
      </c>
    </row>
    <row r="20" ht="3.75" customHeight="1" thickBot="1"/>
    <row r="21" spans="1:10" ht="12.75">
      <c r="A21" s="126" t="s">
        <v>26</v>
      </c>
      <c r="B21" s="129" t="s">
        <v>50</v>
      </c>
      <c r="C21" s="132" t="s">
        <v>51</v>
      </c>
      <c r="D21" s="118" t="s">
        <v>52</v>
      </c>
      <c r="E21" s="41"/>
      <c r="F21" s="118" t="s">
        <v>1</v>
      </c>
      <c r="G21" s="41"/>
      <c r="H21" s="41"/>
      <c r="I21" s="41"/>
      <c r="J21" s="121" t="s">
        <v>53</v>
      </c>
    </row>
    <row r="22" spans="1:10" ht="12.75">
      <c r="A22" s="127"/>
      <c r="B22" s="130"/>
      <c r="C22" s="133"/>
      <c r="D22" s="119"/>
      <c r="E22" s="42"/>
      <c r="F22" s="119"/>
      <c r="G22" s="42"/>
      <c r="H22" s="42"/>
      <c r="I22" s="42"/>
      <c r="J22" s="122"/>
    </row>
    <row r="23" spans="1:10" ht="12.75">
      <c r="A23" s="127"/>
      <c r="B23" s="130"/>
      <c r="C23" s="133"/>
      <c r="D23" s="119"/>
      <c r="E23" s="42"/>
      <c r="F23" s="119"/>
      <c r="G23" s="42"/>
      <c r="H23" s="42"/>
      <c r="I23" s="42"/>
      <c r="J23" s="122"/>
    </row>
    <row r="24" spans="1:10" ht="13.5" thickBot="1">
      <c r="A24" s="128"/>
      <c r="B24" s="131"/>
      <c r="C24" s="134"/>
      <c r="D24" s="120"/>
      <c r="E24" s="43"/>
      <c r="F24" s="120"/>
      <c r="G24" s="43"/>
      <c r="H24" s="43"/>
      <c r="I24" s="43"/>
      <c r="J24" s="123"/>
    </row>
    <row r="25" spans="1:10" ht="18" customHeight="1">
      <c r="A25" s="103" t="s">
        <v>43</v>
      </c>
      <c r="B25" s="104">
        <v>15000</v>
      </c>
      <c r="C25" s="105">
        <v>1250</v>
      </c>
      <c r="D25" s="104"/>
      <c r="E25" s="106"/>
      <c r="F25" s="104">
        <f>+C25+D25</f>
        <v>1250</v>
      </c>
      <c r="G25" s="106"/>
      <c r="H25" s="106"/>
      <c r="I25" s="106"/>
      <c r="J25" s="107">
        <f>+B25-F25</f>
        <v>13750</v>
      </c>
    </row>
    <row r="26" spans="1:10" ht="18" customHeight="1">
      <c r="A26" s="108" t="s">
        <v>44</v>
      </c>
      <c r="B26" s="109">
        <v>20000</v>
      </c>
      <c r="C26" s="110">
        <v>0</v>
      </c>
      <c r="D26" s="109">
        <v>1667</v>
      </c>
      <c r="E26" s="106"/>
      <c r="F26" s="109">
        <f>+C26+D26</f>
        <v>1667</v>
      </c>
      <c r="G26" s="106"/>
      <c r="H26" s="106"/>
      <c r="I26" s="106"/>
      <c r="J26" s="111">
        <f>+B26-F26</f>
        <v>18333</v>
      </c>
    </row>
    <row r="27" spans="1:10" ht="18" customHeight="1" thickBot="1">
      <c r="A27" s="112" t="s">
        <v>46</v>
      </c>
      <c r="B27" s="113">
        <v>15000</v>
      </c>
      <c r="C27" s="114">
        <v>7500</v>
      </c>
      <c r="D27" s="113">
        <f>1250+1250</f>
        <v>2500</v>
      </c>
      <c r="E27" s="115"/>
      <c r="F27" s="113">
        <f>+C27+D27</f>
        <v>10000</v>
      </c>
      <c r="G27" s="115"/>
      <c r="H27" s="115"/>
      <c r="I27" s="115"/>
      <c r="J27" s="116">
        <f>+B27-F27</f>
        <v>5000</v>
      </c>
    </row>
    <row r="29" spans="1:10" ht="12.75">
      <c r="A29" s="124" t="s">
        <v>54</v>
      </c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0" ht="12.75">
      <c r="A30" s="125"/>
      <c r="B30" s="125"/>
      <c r="C30" s="125"/>
      <c r="D30" s="125"/>
      <c r="E30" s="125"/>
      <c r="F30" s="125"/>
      <c r="G30" s="125"/>
      <c r="H30" s="125"/>
      <c r="I30" s="125"/>
      <c r="J30" s="125"/>
    </row>
  </sheetData>
  <mergeCells count="21">
    <mergeCell ref="A6:A9"/>
    <mergeCell ref="O8:P8"/>
    <mergeCell ref="Q8:R8"/>
    <mergeCell ref="M6:R7"/>
    <mergeCell ref="M8:N8"/>
    <mergeCell ref="C8:C9"/>
    <mergeCell ref="D8:D9"/>
    <mergeCell ref="B8:B9"/>
    <mergeCell ref="F8:F9"/>
    <mergeCell ref="J8:J9"/>
    <mergeCell ref="K8:K9"/>
    <mergeCell ref="F6:L6"/>
    <mergeCell ref="F7:L7"/>
    <mergeCell ref="B6:E7"/>
    <mergeCell ref="F21:F24"/>
    <mergeCell ref="J21:J24"/>
    <mergeCell ref="A29:J30"/>
    <mergeCell ref="A21:A24"/>
    <mergeCell ref="B21:B24"/>
    <mergeCell ref="C21:C24"/>
    <mergeCell ref="D21:D2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&amp;C&amp;"Arial CE,tučné"&amp;8Strana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2" sqref="A2:D3"/>
    </sheetView>
  </sheetViews>
  <sheetFormatPr defaultColWidth="9.00390625" defaultRowHeight="12.75"/>
  <cols>
    <col min="1" max="1" width="14.125" style="10" customWidth="1"/>
    <col min="2" max="2" width="11.875" style="10" customWidth="1"/>
    <col min="3" max="3" width="13.25390625" style="5" customWidth="1"/>
    <col min="4" max="4" width="15.125" style="9" customWidth="1"/>
    <col min="5" max="5" width="0" style="9" hidden="1" customWidth="1"/>
    <col min="6" max="6" width="0" style="5" hidden="1" customWidth="1"/>
  </cols>
  <sheetData>
    <row r="2" spans="1:4" ht="12.75">
      <c r="A2" s="174" t="s">
        <v>9</v>
      </c>
      <c r="B2" s="175"/>
      <c r="C2" s="175"/>
      <c r="D2" s="175"/>
    </row>
    <row r="3" spans="1:4" ht="12.75">
      <c r="A3" s="175"/>
      <c r="B3" s="175"/>
      <c r="C3" s="175"/>
      <c r="D3" s="175"/>
    </row>
    <row r="4" ht="13.5" thickBot="1">
      <c r="A4" s="19"/>
    </row>
    <row r="5" spans="1:6" ht="34.5" thickBot="1">
      <c r="A5" s="12" t="s">
        <v>2</v>
      </c>
      <c r="B5" s="18" t="s">
        <v>3</v>
      </c>
      <c r="C5" s="13" t="s">
        <v>7</v>
      </c>
      <c r="D5" s="21" t="s">
        <v>0</v>
      </c>
      <c r="E5" s="3" t="s">
        <v>4</v>
      </c>
      <c r="F5" s="4" t="s">
        <v>5</v>
      </c>
    </row>
    <row r="6" spans="1:6" s="16" customFormat="1" ht="20.25" customHeight="1">
      <c r="A6" s="24">
        <v>38284</v>
      </c>
      <c r="B6" s="25">
        <v>2004</v>
      </c>
      <c r="C6" s="26">
        <v>400286</v>
      </c>
      <c r="D6" s="27">
        <v>96268.81</v>
      </c>
      <c r="E6" s="28">
        <v>38264</v>
      </c>
      <c r="F6" s="29">
        <v>38284</v>
      </c>
    </row>
    <row r="7" spans="1:6" s="16" customFormat="1" ht="20.25" customHeight="1">
      <c r="A7" s="24">
        <v>38002</v>
      </c>
      <c r="B7" s="25">
        <v>2004</v>
      </c>
      <c r="C7" s="26">
        <v>400375</v>
      </c>
      <c r="D7" s="27">
        <v>627.3</v>
      </c>
      <c r="E7" s="28">
        <v>38348</v>
      </c>
      <c r="F7" s="29">
        <v>38368</v>
      </c>
    </row>
    <row r="8" spans="1:6" s="16" customFormat="1" ht="20.25" customHeight="1">
      <c r="A8" s="24">
        <v>38376</v>
      </c>
      <c r="B8" s="25">
        <v>2004</v>
      </c>
      <c r="C8" s="26">
        <v>400401</v>
      </c>
      <c r="D8" s="27">
        <v>39650</v>
      </c>
      <c r="E8" s="28">
        <v>38356</v>
      </c>
      <c r="F8" s="29"/>
    </row>
    <row r="9" spans="1:6" s="16" customFormat="1" ht="20.25" customHeight="1">
      <c r="A9" s="24">
        <v>38376</v>
      </c>
      <c r="B9" s="25">
        <v>2004</v>
      </c>
      <c r="C9" s="26">
        <v>400409</v>
      </c>
      <c r="D9" s="27">
        <v>5153747.72</v>
      </c>
      <c r="E9" s="28">
        <v>38356</v>
      </c>
      <c r="F9" s="29">
        <v>38376</v>
      </c>
    </row>
    <row r="10" spans="1:6" s="16" customFormat="1" ht="20.25" customHeight="1">
      <c r="A10" s="24">
        <v>38136</v>
      </c>
      <c r="B10" s="25">
        <v>2004</v>
      </c>
      <c r="C10" s="26">
        <v>480079</v>
      </c>
      <c r="D10" s="27">
        <v>49447.28</v>
      </c>
      <c r="E10" s="28">
        <v>38117</v>
      </c>
      <c r="F10" s="29">
        <v>38136</v>
      </c>
    </row>
    <row r="11" spans="1:6" s="16" customFormat="1" ht="20.25" customHeight="1">
      <c r="A11" s="24">
        <v>38166</v>
      </c>
      <c r="B11" s="25">
        <v>2004</v>
      </c>
      <c r="C11" s="26">
        <v>480095</v>
      </c>
      <c r="D11" s="27">
        <v>24566.96</v>
      </c>
      <c r="E11" s="28">
        <v>38147</v>
      </c>
      <c r="F11" s="29">
        <v>38166</v>
      </c>
    </row>
    <row r="12" spans="1:6" s="16" customFormat="1" ht="20.25" customHeight="1">
      <c r="A12" s="24">
        <v>38316</v>
      </c>
      <c r="B12" s="25">
        <v>2004</v>
      </c>
      <c r="C12" s="26">
        <v>480157</v>
      </c>
      <c r="D12" s="27">
        <v>2100000</v>
      </c>
      <c r="E12" s="28">
        <v>38296</v>
      </c>
      <c r="F12" s="29">
        <v>38316</v>
      </c>
    </row>
    <row r="13" spans="1:6" s="16" customFormat="1" ht="20.25" customHeight="1">
      <c r="A13" s="24">
        <v>38381</v>
      </c>
      <c r="B13" s="25">
        <v>2004</v>
      </c>
      <c r="C13" s="26">
        <v>480191</v>
      </c>
      <c r="D13" s="27">
        <v>17095254.5</v>
      </c>
      <c r="E13" s="28">
        <v>38362</v>
      </c>
      <c r="F13" s="29"/>
    </row>
    <row r="14" spans="1:6" s="16" customFormat="1" ht="20.25" customHeight="1">
      <c r="A14" s="24">
        <v>38381</v>
      </c>
      <c r="B14" s="25">
        <v>2004</v>
      </c>
      <c r="C14" s="26">
        <v>480200</v>
      </c>
      <c r="D14" s="27">
        <v>1571371.73</v>
      </c>
      <c r="E14" s="28">
        <v>38362</v>
      </c>
      <c r="F14" s="29"/>
    </row>
    <row r="15" spans="1:6" s="16" customFormat="1" ht="20.25" customHeight="1">
      <c r="A15" s="24">
        <v>38381</v>
      </c>
      <c r="B15" s="25">
        <v>2004</v>
      </c>
      <c r="C15" s="26">
        <v>480206</v>
      </c>
      <c r="D15" s="27">
        <v>2497080.99</v>
      </c>
      <c r="E15" s="28">
        <v>38362</v>
      </c>
      <c r="F15" s="29"/>
    </row>
    <row r="16" spans="1:6" s="16" customFormat="1" ht="20.25" customHeight="1" thickBot="1">
      <c r="A16" s="36">
        <v>38379</v>
      </c>
      <c r="B16" s="25">
        <v>2004</v>
      </c>
      <c r="C16" s="38">
        <v>432106</v>
      </c>
      <c r="D16" s="39">
        <v>21330</v>
      </c>
      <c r="E16" s="28">
        <v>38359</v>
      </c>
      <c r="F16" s="29"/>
    </row>
    <row r="17" spans="1:6" s="16" customFormat="1" ht="20.25" customHeight="1" thickBot="1">
      <c r="A17" s="168" t="s">
        <v>6</v>
      </c>
      <c r="B17" s="169"/>
      <c r="C17" s="170"/>
      <c r="D17" s="15">
        <f>SUM(D6:D16)</f>
        <v>28649345.29</v>
      </c>
      <c r="E17" s="28"/>
      <c r="F17" s="29"/>
    </row>
    <row r="18" spans="1:6" s="16" customFormat="1" ht="20.25" customHeight="1">
      <c r="A18" s="24">
        <v>38399</v>
      </c>
      <c r="B18" s="25">
        <v>2005</v>
      </c>
      <c r="C18" s="26">
        <v>5</v>
      </c>
      <c r="D18" s="27">
        <v>53880.7</v>
      </c>
      <c r="E18" s="28"/>
      <c r="F18" s="29"/>
    </row>
    <row r="19" spans="1:6" s="16" customFormat="1" ht="20.25" customHeight="1">
      <c r="A19" s="30">
        <v>38397</v>
      </c>
      <c r="B19" s="25">
        <v>2005</v>
      </c>
      <c r="C19" s="8">
        <v>18</v>
      </c>
      <c r="D19" s="31">
        <v>100.9</v>
      </c>
      <c r="E19" s="32"/>
      <c r="F19" s="33"/>
    </row>
    <row r="20" spans="1:6" s="16" customFormat="1" ht="20.25" customHeight="1">
      <c r="A20" s="30">
        <v>38397</v>
      </c>
      <c r="B20" s="25">
        <v>2005</v>
      </c>
      <c r="C20" s="8">
        <v>20</v>
      </c>
      <c r="D20" s="31">
        <v>553.7</v>
      </c>
      <c r="E20" s="32"/>
      <c r="F20" s="7"/>
    </row>
    <row r="21" spans="1:6" s="16" customFormat="1" ht="20.25" customHeight="1">
      <c r="A21" s="30">
        <v>38397</v>
      </c>
      <c r="B21" s="25">
        <v>2005</v>
      </c>
      <c r="C21" s="8">
        <v>21</v>
      </c>
      <c r="D21" s="31">
        <v>39.2</v>
      </c>
      <c r="E21" s="32"/>
      <c r="F21" s="7"/>
    </row>
    <row r="22" spans="1:6" s="16" customFormat="1" ht="20.25" customHeight="1">
      <c r="A22" s="30">
        <v>38399</v>
      </c>
      <c r="B22" s="25">
        <v>2005</v>
      </c>
      <c r="C22" s="8">
        <v>37</v>
      </c>
      <c r="D22" s="31">
        <v>6371361.65</v>
      </c>
      <c r="E22" s="32"/>
      <c r="F22" s="7"/>
    </row>
    <row r="23" spans="1:6" s="16" customFormat="1" ht="20.25" customHeight="1">
      <c r="A23" s="30">
        <v>38404</v>
      </c>
      <c r="B23" s="25">
        <v>2005</v>
      </c>
      <c r="C23" s="8">
        <v>80001</v>
      </c>
      <c r="D23" s="31">
        <v>2500000</v>
      </c>
      <c r="E23" s="32"/>
      <c r="F23" s="7"/>
    </row>
    <row r="24" spans="1:6" s="16" customFormat="1" ht="20.25" customHeight="1">
      <c r="A24" s="30">
        <v>38422</v>
      </c>
      <c r="B24" s="25">
        <v>2005</v>
      </c>
      <c r="C24" s="8">
        <v>80002</v>
      </c>
      <c r="D24" s="31">
        <v>18022204.5</v>
      </c>
      <c r="E24" s="32"/>
      <c r="F24" s="7"/>
    </row>
    <row r="25" spans="1:6" s="16" customFormat="1" ht="20.25" customHeight="1">
      <c r="A25" s="30">
        <v>38412</v>
      </c>
      <c r="B25" s="25">
        <v>2005</v>
      </c>
      <c r="C25" s="8">
        <v>80011</v>
      </c>
      <c r="D25" s="31">
        <v>1906248</v>
      </c>
      <c r="E25" s="32"/>
      <c r="F25" s="7"/>
    </row>
    <row r="26" spans="1:6" s="16" customFormat="1" ht="20.25" customHeight="1" thickBot="1">
      <c r="A26" s="57">
        <v>38412</v>
      </c>
      <c r="B26" s="37">
        <v>2005</v>
      </c>
      <c r="C26" s="58">
        <v>80020</v>
      </c>
      <c r="D26" s="59">
        <v>1081332</v>
      </c>
      <c r="E26" s="34"/>
      <c r="F26" s="35"/>
    </row>
    <row r="27" spans="1:5" ht="22.5" customHeight="1" thickBot="1">
      <c r="A27" s="165" t="s">
        <v>23</v>
      </c>
      <c r="B27" s="166"/>
      <c r="C27" s="167"/>
      <c r="D27" s="15">
        <f>SUM(D18:D26)</f>
        <v>29935720.65</v>
      </c>
      <c r="E27" s="20"/>
    </row>
    <row r="28" spans="1:5" ht="22.5" customHeight="1" thickBot="1">
      <c r="A28" s="171" t="s">
        <v>8</v>
      </c>
      <c r="B28" s="172"/>
      <c r="C28" s="173"/>
      <c r="D28" s="17">
        <f>+D27+D17</f>
        <v>58585065.94</v>
      </c>
      <c r="E28" s="20"/>
    </row>
  </sheetData>
  <mergeCells count="4">
    <mergeCell ref="A27:C27"/>
    <mergeCell ref="A17:C17"/>
    <mergeCell ref="A28:C28"/>
    <mergeCell ref="A2:D3"/>
  </mergeCells>
  <printOptions horizontalCentered="1"/>
  <pageMargins left="0.7874015748031497" right="0.7874015748031497" top="0.984251968503937" bottom="0.984251968503937" header="0.3937007874015748" footer="0.5118110236220472"/>
  <pageSetup horizontalDpi="600" verticalDpi="600" orientation="portrait" paperSize="9" r:id="rId1"/>
  <headerFooter alignWithMargins="0">
    <oddFooter>&amp;C&amp;"Arial CE,tučné"&amp;8Strana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:D2"/>
    </sheetView>
  </sheetViews>
  <sheetFormatPr defaultColWidth="9.00390625" defaultRowHeight="12.75"/>
  <cols>
    <col min="1" max="1" width="13.625" style="10" customWidth="1"/>
    <col min="2" max="2" width="18.75390625" style="5" customWidth="1"/>
    <col min="3" max="3" width="15.375" style="5" customWidth="1"/>
    <col min="4" max="4" width="13.625" style="5" customWidth="1"/>
  </cols>
  <sheetData>
    <row r="1" spans="1:4" ht="12.75">
      <c r="A1" s="174" t="s">
        <v>21</v>
      </c>
      <c r="B1" s="175"/>
      <c r="C1" s="175"/>
      <c r="D1" s="175"/>
    </row>
    <row r="2" spans="1:4" ht="12.75">
      <c r="A2" s="175"/>
      <c r="B2" s="175"/>
      <c r="C2" s="175"/>
      <c r="D2" s="175"/>
    </row>
    <row r="3" ht="13.5" thickBot="1">
      <c r="A3" s="19"/>
    </row>
    <row r="4" spans="1:4" s="16" customFormat="1" ht="21.75" customHeight="1" thickBot="1">
      <c r="A4" s="12" t="s">
        <v>11</v>
      </c>
      <c r="B4" s="14" t="s">
        <v>56</v>
      </c>
      <c r="C4" s="14" t="s">
        <v>0</v>
      </c>
      <c r="D4" s="117" t="s">
        <v>12</v>
      </c>
    </row>
    <row r="5" spans="1:4" ht="22.5" customHeight="1" thickBot="1">
      <c r="A5" s="178" t="s">
        <v>10</v>
      </c>
      <c r="B5" s="179"/>
      <c r="C5" s="179"/>
      <c r="D5" s="180"/>
    </row>
    <row r="6" spans="1:4" ht="12.75">
      <c r="A6" s="52">
        <v>20114</v>
      </c>
      <c r="B6" s="2" t="s">
        <v>13</v>
      </c>
      <c r="C6" s="6">
        <v>7688</v>
      </c>
      <c r="D6" s="44">
        <v>38410</v>
      </c>
    </row>
    <row r="7" spans="1:4" ht="13.5" thickBot="1">
      <c r="A7" s="53">
        <v>20132</v>
      </c>
      <c r="B7" s="46" t="s">
        <v>14</v>
      </c>
      <c r="C7" s="11">
        <v>147932</v>
      </c>
      <c r="D7" s="47">
        <v>38420</v>
      </c>
    </row>
    <row r="8" spans="1:4" ht="16.5" customHeight="1" thickBot="1">
      <c r="A8" s="176" t="s">
        <v>20</v>
      </c>
      <c r="B8" s="177"/>
      <c r="C8" s="50">
        <f>SUM(C6:C7)</f>
        <v>155620</v>
      </c>
      <c r="D8" s="51"/>
    </row>
    <row r="9" spans="1:4" ht="8.25" customHeight="1" thickBot="1">
      <c r="A9" s="54"/>
      <c r="B9"/>
      <c r="C9"/>
      <c r="D9"/>
    </row>
    <row r="10" spans="1:4" ht="22.5" customHeight="1" thickBot="1">
      <c r="A10" s="178" t="s">
        <v>15</v>
      </c>
      <c r="B10" s="179"/>
      <c r="C10" s="179"/>
      <c r="D10" s="180"/>
    </row>
    <row r="11" spans="1:4" ht="12.75">
      <c r="A11" s="52">
        <v>21928</v>
      </c>
      <c r="B11" s="2" t="s">
        <v>16</v>
      </c>
      <c r="C11" s="6">
        <v>22</v>
      </c>
      <c r="D11" s="44">
        <v>38413</v>
      </c>
    </row>
    <row r="12" spans="1:4" ht="12.75">
      <c r="A12" s="52">
        <v>21929</v>
      </c>
      <c r="B12" s="2" t="s">
        <v>17</v>
      </c>
      <c r="C12" s="6">
        <v>4330</v>
      </c>
      <c r="D12" s="44">
        <v>38393</v>
      </c>
    </row>
    <row r="13" spans="1:4" ht="12.75">
      <c r="A13" s="52">
        <v>21932</v>
      </c>
      <c r="B13" s="2" t="s">
        <v>17</v>
      </c>
      <c r="C13" s="6">
        <v>1588</v>
      </c>
      <c r="D13" s="44">
        <v>38413</v>
      </c>
    </row>
    <row r="14" spans="1:4" ht="13.5" thickBot="1">
      <c r="A14" s="53">
        <v>21937</v>
      </c>
      <c r="B14" s="46" t="s">
        <v>16</v>
      </c>
      <c r="C14" s="11">
        <v>727</v>
      </c>
      <c r="D14" s="47">
        <v>38418</v>
      </c>
    </row>
    <row r="15" spans="1:4" ht="18" customHeight="1" thickBot="1">
      <c r="A15" s="176" t="s">
        <v>20</v>
      </c>
      <c r="B15" s="177"/>
      <c r="C15" s="50">
        <f>SUM(C11:C14)</f>
        <v>6667</v>
      </c>
      <c r="D15" s="51"/>
    </row>
    <row r="16" spans="1:4" ht="13.5" thickBot="1">
      <c r="A16" s="54"/>
      <c r="B16"/>
      <c r="C16"/>
      <c r="D16"/>
    </row>
    <row r="17" spans="1:4" ht="22.5" customHeight="1" thickBot="1">
      <c r="A17" s="178" t="s">
        <v>18</v>
      </c>
      <c r="B17" s="179"/>
      <c r="C17" s="179"/>
      <c r="D17" s="180"/>
    </row>
    <row r="18" spans="1:4" ht="12.75">
      <c r="A18" s="52">
        <v>20094</v>
      </c>
      <c r="B18" s="2" t="s">
        <v>17</v>
      </c>
      <c r="C18" s="6">
        <v>4547</v>
      </c>
      <c r="D18" s="44">
        <v>38407</v>
      </c>
    </row>
    <row r="19" spans="1:4" ht="13.5" thickBot="1">
      <c r="A19" s="52">
        <v>21933</v>
      </c>
      <c r="B19" s="2" t="s">
        <v>17</v>
      </c>
      <c r="C19" s="6">
        <v>602</v>
      </c>
      <c r="D19" s="44">
        <v>38393</v>
      </c>
    </row>
    <row r="20" spans="1:4" ht="13.5" thickBot="1">
      <c r="A20" s="176" t="s">
        <v>20</v>
      </c>
      <c r="B20" s="177"/>
      <c r="C20" s="50">
        <f>SUM(C18:C19)</f>
        <v>5149</v>
      </c>
      <c r="D20" s="51"/>
    </row>
    <row r="21" spans="1:4" ht="13.5" thickBot="1">
      <c r="A21" s="54"/>
      <c r="B21"/>
      <c r="C21"/>
      <c r="D21"/>
    </row>
    <row r="22" spans="1:4" ht="22.5" customHeight="1" thickBot="1">
      <c r="A22" s="178" t="s">
        <v>19</v>
      </c>
      <c r="B22" s="179"/>
      <c r="C22" s="179"/>
      <c r="D22" s="180"/>
    </row>
    <row r="23" spans="1:4" ht="12.75">
      <c r="A23" s="52">
        <v>20016</v>
      </c>
      <c r="B23" s="2" t="s">
        <v>16</v>
      </c>
      <c r="C23" s="6">
        <v>1227789</v>
      </c>
      <c r="D23" s="44">
        <v>38387</v>
      </c>
    </row>
    <row r="24" spans="1:4" ht="12.75">
      <c r="A24" s="52">
        <v>20017</v>
      </c>
      <c r="B24" s="2" t="s">
        <v>14</v>
      </c>
      <c r="C24" s="6">
        <v>24883</v>
      </c>
      <c r="D24" s="44">
        <v>38387</v>
      </c>
    </row>
    <row r="25" spans="1:4" ht="12.75">
      <c r="A25" s="52">
        <v>20045</v>
      </c>
      <c r="B25" s="2" t="s">
        <v>13</v>
      </c>
      <c r="C25" s="6">
        <v>732461</v>
      </c>
      <c r="D25" s="44">
        <v>38404</v>
      </c>
    </row>
    <row r="26" spans="1:4" ht="12.75">
      <c r="A26" s="52">
        <v>20046</v>
      </c>
      <c r="B26" s="2" t="s">
        <v>13</v>
      </c>
      <c r="C26" s="6">
        <v>14189534</v>
      </c>
      <c r="D26" s="44">
        <v>38404</v>
      </c>
    </row>
    <row r="27" spans="1:4" ht="12.75">
      <c r="A27" s="52">
        <v>20051</v>
      </c>
      <c r="B27" s="2" t="s">
        <v>16</v>
      </c>
      <c r="C27" s="6">
        <v>1815249</v>
      </c>
      <c r="D27" s="44">
        <v>38404</v>
      </c>
    </row>
    <row r="28" spans="1:4" ht="12.75">
      <c r="A28" s="52">
        <v>20053</v>
      </c>
      <c r="B28" s="2" t="s">
        <v>14</v>
      </c>
      <c r="C28" s="6">
        <v>100436</v>
      </c>
      <c r="D28" s="44">
        <v>38404</v>
      </c>
    </row>
    <row r="29" spans="1:4" ht="12.75">
      <c r="A29" s="52">
        <v>20078</v>
      </c>
      <c r="B29" s="2" t="s">
        <v>13</v>
      </c>
      <c r="C29" s="6">
        <v>92039</v>
      </c>
      <c r="D29" s="44">
        <v>38405</v>
      </c>
    </row>
    <row r="30" spans="1:4" ht="12.75">
      <c r="A30" s="52">
        <v>20093</v>
      </c>
      <c r="B30" s="2" t="s">
        <v>14</v>
      </c>
      <c r="C30" s="6">
        <v>36372</v>
      </c>
      <c r="D30" s="44">
        <v>38407</v>
      </c>
    </row>
    <row r="31" spans="1:4" ht="12.75">
      <c r="A31" s="52">
        <v>20119</v>
      </c>
      <c r="B31" s="2" t="s">
        <v>13</v>
      </c>
      <c r="C31" s="6">
        <v>831711</v>
      </c>
      <c r="D31" s="44">
        <v>38411</v>
      </c>
    </row>
    <row r="32" spans="1:4" ht="12.75">
      <c r="A32" s="52">
        <v>20127</v>
      </c>
      <c r="B32" s="2" t="s">
        <v>16</v>
      </c>
      <c r="C32" s="6">
        <v>1335097</v>
      </c>
      <c r="D32" s="44">
        <v>38417</v>
      </c>
    </row>
    <row r="33" spans="1:4" ht="12.75">
      <c r="A33" s="52">
        <v>20128</v>
      </c>
      <c r="B33" s="2" t="s">
        <v>14</v>
      </c>
      <c r="C33" s="6">
        <v>71116</v>
      </c>
      <c r="D33" s="44">
        <v>38417</v>
      </c>
    </row>
    <row r="34" spans="1:4" ht="12.75">
      <c r="A34" s="52">
        <v>21798</v>
      </c>
      <c r="B34" s="2" t="s">
        <v>13</v>
      </c>
      <c r="C34" s="6">
        <v>10521</v>
      </c>
      <c r="D34" s="44">
        <v>38377</v>
      </c>
    </row>
    <row r="35" spans="1:4" ht="12.75">
      <c r="A35" s="52">
        <v>21799</v>
      </c>
      <c r="B35" s="2" t="s">
        <v>14</v>
      </c>
      <c r="C35" s="6">
        <v>262555</v>
      </c>
      <c r="D35" s="44">
        <v>38398</v>
      </c>
    </row>
    <row r="36" spans="1:4" ht="12.75">
      <c r="A36" s="52">
        <v>21800</v>
      </c>
      <c r="B36" s="2" t="s">
        <v>14</v>
      </c>
      <c r="C36" s="6">
        <v>1521</v>
      </c>
      <c r="D36" s="44">
        <v>38398</v>
      </c>
    </row>
    <row r="37" spans="1:4" ht="12.75">
      <c r="A37" s="52">
        <v>21801</v>
      </c>
      <c r="B37" s="2" t="s">
        <v>16</v>
      </c>
      <c r="C37" s="6">
        <v>22</v>
      </c>
      <c r="D37" s="44">
        <v>38377</v>
      </c>
    </row>
    <row r="38" spans="1:4" ht="12.75">
      <c r="A38" s="52">
        <v>21855</v>
      </c>
      <c r="B38" s="2" t="s">
        <v>13</v>
      </c>
      <c r="C38" s="6">
        <v>1203</v>
      </c>
      <c r="D38" s="44">
        <v>38377</v>
      </c>
    </row>
    <row r="39" spans="1:4" ht="12.75">
      <c r="A39" s="52">
        <v>21869</v>
      </c>
      <c r="B39" s="2" t="s">
        <v>14</v>
      </c>
      <c r="C39" s="6">
        <v>77850</v>
      </c>
      <c r="D39" s="44">
        <v>38379</v>
      </c>
    </row>
    <row r="40" spans="1:4" ht="12.75">
      <c r="A40" s="52">
        <v>21916</v>
      </c>
      <c r="B40" s="2" t="s">
        <v>16</v>
      </c>
      <c r="C40" s="6">
        <v>63654</v>
      </c>
      <c r="D40" s="44">
        <v>38380</v>
      </c>
    </row>
    <row r="41" spans="1:4" ht="12.75">
      <c r="A41" s="52">
        <v>21924</v>
      </c>
      <c r="B41" s="2" t="s">
        <v>14</v>
      </c>
      <c r="C41" s="6">
        <v>454</v>
      </c>
      <c r="D41" s="44">
        <v>38413</v>
      </c>
    </row>
    <row r="42" spans="1:4" ht="12.75">
      <c r="A42" s="52">
        <v>21925</v>
      </c>
      <c r="B42" s="2" t="s">
        <v>16</v>
      </c>
      <c r="C42" s="6">
        <v>23</v>
      </c>
      <c r="D42" s="44">
        <v>38413</v>
      </c>
    </row>
    <row r="43" spans="1:4" ht="13.5" thickBot="1">
      <c r="A43" s="52">
        <v>21935</v>
      </c>
      <c r="B43" s="2" t="s">
        <v>13</v>
      </c>
      <c r="C43" s="6">
        <v>2051</v>
      </c>
      <c r="D43" s="44">
        <v>38396</v>
      </c>
    </row>
    <row r="44" spans="1:4" s="16" customFormat="1" ht="20.25" customHeight="1" thickBot="1">
      <c r="A44" s="176" t="s">
        <v>20</v>
      </c>
      <c r="B44" s="177"/>
      <c r="C44" s="55">
        <f>SUM(C23:C43)</f>
        <v>20876541</v>
      </c>
      <c r="D44" s="56"/>
    </row>
    <row r="45" spans="1:4" ht="13.5" thickBot="1">
      <c r="A45" s="54"/>
      <c r="B45"/>
      <c r="C45"/>
      <c r="D45"/>
    </row>
    <row r="46" spans="1:4" s="16" customFormat="1" ht="21.75" customHeight="1" thickBot="1">
      <c r="A46" s="176" t="s">
        <v>22</v>
      </c>
      <c r="B46" s="177"/>
      <c r="C46" s="55">
        <f>+C44+C20+C15+C8</f>
        <v>21043977</v>
      </c>
      <c r="D46" s="56"/>
    </row>
    <row r="49" ht="12.75">
      <c r="C49" s="9"/>
    </row>
  </sheetData>
  <mergeCells count="10">
    <mergeCell ref="A44:B44"/>
    <mergeCell ref="A46:B46"/>
    <mergeCell ref="A1:D2"/>
    <mergeCell ref="A22:D22"/>
    <mergeCell ref="A15:B15"/>
    <mergeCell ref="A20:B20"/>
    <mergeCell ref="A5:D5"/>
    <mergeCell ref="A8:B8"/>
    <mergeCell ref="A10:D10"/>
    <mergeCell ref="A17:D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&amp;C&amp;"Arial CE,tučné"&amp;8Strana &amp;P / [Stránek]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2005-03-11T08:10:18Z</cp:lastPrinted>
  <dcterms:created xsi:type="dcterms:W3CDTF">2005-03-07T11:17:49Z</dcterms:created>
  <dcterms:modified xsi:type="dcterms:W3CDTF">2005-03-11T08:10:22Z</dcterms:modified>
  <cp:category/>
  <cp:version/>
  <cp:contentType/>
  <cp:contentStatus/>
</cp:coreProperties>
</file>