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520" activeTab="0"/>
  </bookViews>
  <sheets>
    <sheet name="ZK-04-2016-98, př. 4a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<sst xmlns="http://schemas.openxmlformats.org/spreadsheetml/2006/main" count="79" uniqueCount="69">
  <si>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</si>
  <si>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</si>
  <si>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</si>
  <si>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</si>
  <si>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</si>
  <si>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</si>
  <si>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</si>
  <si>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</si>
  <si>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</si>
  <si>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</si>
  <si>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</si>
  <si>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</si>
  <si>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</si>
  <si>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</si>
  <si>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</si>
  <si>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</si>
  <si>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</si>
  <si>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</si>
  <si>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</si>
  <si>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</si>
  <si>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</si>
  <si>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</si>
  <si>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</si>
  <si>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</si>
  <si>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</si>
  <si>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</si>
  <si>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</si>
  <si>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</si>
  <si>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</si>
  <si>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Prioritní</t>
  </si>
  <si>
    <t>oblast</t>
  </si>
  <si>
    <t>PO 1</t>
  </si>
  <si>
    <t>PO 2</t>
  </si>
  <si>
    <t>PO 3</t>
  </si>
  <si>
    <t>PO 4</t>
  </si>
  <si>
    <t>PO 5</t>
  </si>
  <si>
    <t>v PO v Kč</t>
  </si>
  <si>
    <t>v PO</t>
  </si>
  <si>
    <t>(PO)</t>
  </si>
  <si>
    <t>v PO v %</t>
  </si>
  <si>
    <t>Počet stran: 1</t>
  </si>
  <si>
    <t>Čerpání prostředků Fondu Vysočiny dle prioritních oblastí PRK v roce 2015</t>
  </si>
  <si>
    <t>ROK 2015</t>
  </si>
  <si>
    <t>Naše školka 2015</t>
  </si>
  <si>
    <t>Inovační vouchery 2015</t>
  </si>
  <si>
    <t>Prodejny regionálních produktů 2015</t>
  </si>
  <si>
    <t>Rozvoj podnikatelů 2015</t>
  </si>
  <si>
    <t>Jednorázové akce 2015</t>
  </si>
  <si>
    <t>Sportoviště 2015</t>
  </si>
  <si>
    <t>Sportujeme 2015</t>
  </si>
  <si>
    <t>Tábory 2015</t>
  </si>
  <si>
    <t>Investujme v sociálních službách 2015</t>
  </si>
  <si>
    <t>Prevence kriminality 2015</t>
  </si>
  <si>
    <t>Podporujeme prorodinnou a seniorskou politiku obcí 2015</t>
  </si>
  <si>
    <t>Bezpečná silnice 2015</t>
  </si>
  <si>
    <t>Informační a komunikační technologie 2015</t>
  </si>
  <si>
    <t>Infrastruktura ICT 2015</t>
  </si>
  <si>
    <t>Čistá voda 2015</t>
  </si>
  <si>
    <t>Životní prostředí 2015</t>
  </si>
  <si>
    <t>Bioodpady 2015</t>
  </si>
  <si>
    <t>Rozvoj vesnice 2015</t>
  </si>
  <si>
    <t>Památkově chráněná území 2015</t>
  </si>
  <si>
    <t>Cyklodoprava a cykloturistika 2015</t>
  </si>
  <si>
    <t>Doprovodná infrastruktura cestovního ruchu 2015</t>
  </si>
  <si>
    <t>Regionální kultura 2015</t>
  </si>
  <si>
    <t>Lyžařské běžecké trasy 2015</t>
  </si>
  <si>
    <t>Vyhlášeno 23 GP</t>
  </si>
  <si>
    <t>Alokace FV schválená na zasedání ZK dne 27. 1. 2015 usnesením č. 0048/01/2015/ZK</t>
  </si>
  <si>
    <t>ZK-04-2016-98, př. 4a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</si>
</sst>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5" fontId="2" fillId="33" borderId="32" xfId="0" applyNumberFormat="1" applyFont="1" applyFill="1" applyBorder="1" applyAlignment="1">
      <alignment/>
    </xf>
    <xf numFmtId="0" fontId="1" fillId="34" borderId="33" xfId="0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 horizontal="center"/>
    </xf>
    <xf numFmtId="164" fontId="3" fillId="35" borderId="18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2" fillId="34" borderId="43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3" fillId="0" borderId="45" xfId="0" applyNumberFormat="1" applyFont="1" applyFill="1" applyBorder="1" applyAlignment="1">
      <alignment vertical="center"/>
    </xf>
    <xf numFmtId="165" fontId="3" fillId="0" borderId="31" xfId="0" applyNumberFormat="1" applyFont="1" applyFill="1" applyBorder="1" applyAlignment="1">
      <alignment vertical="center"/>
    </xf>
    <xf numFmtId="165" fontId="0" fillId="0" borderId="46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1" xfId="0" applyNumberFormat="1" applyFont="1" applyFill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46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B1">
      <selection activeCell="C39" sqref="C39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41</v>
      </c>
      <c r="P1" s="14" t="s">
        <v>68</v>
      </c>
    </row>
    <row r="2" ht="13.5" thickBot="1">
      <c r="P2" s="14" t="s">
        <v>40</v>
      </c>
    </row>
    <row r="3" spans="1:18" ht="12.75">
      <c r="A3" s="48" t="s">
        <v>25</v>
      </c>
      <c r="B3" s="53" t="s">
        <v>42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55"/>
    </row>
    <row r="4" spans="1:18" s="31" customFormat="1" ht="12.75">
      <c r="A4" s="15" t="s">
        <v>29</v>
      </c>
      <c r="B4" s="3" t="s">
        <v>28</v>
      </c>
      <c r="C4" s="1" t="s">
        <v>0</v>
      </c>
      <c r="D4" s="1" t="s">
        <v>1</v>
      </c>
      <c r="E4" s="1" t="s">
        <v>2</v>
      </c>
      <c r="F4" s="56" t="s">
        <v>13</v>
      </c>
      <c r="G4" s="57"/>
      <c r="H4" s="57"/>
      <c r="I4" s="58"/>
      <c r="J4" s="59"/>
      <c r="K4" s="56" t="s">
        <v>20</v>
      </c>
      <c r="L4" s="60"/>
      <c r="M4" s="60"/>
      <c r="N4" s="61"/>
      <c r="O4" s="2" t="s">
        <v>27</v>
      </c>
      <c r="P4" s="2" t="s">
        <v>3</v>
      </c>
      <c r="Q4" s="1" t="s">
        <v>4</v>
      </c>
      <c r="R4" s="45" t="s">
        <v>4</v>
      </c>
    </row>
    <row r="5" spans="1:18" s="31" customFormat="1" ht="11.25">
      <c r="A5" s="16" t="s">
        <v>30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37</v>
      </c>
      <c r="Q5" s="4" t="s">
        <v>8</v>
      </c>
      <c r="R5" s="46" t="s">
        <v>8</v>
      </c>
    </row>
    <row r="6" spans="1:18" s="33" customFormat="1" ht="12" thickBot="1">
      <c r="A6" s="32" t="s">
        <v>38</v>
      </c>
      <c r="B6" s="38">
        <v>2012</v>
      </c>
      <c r="C6" s="7" t="s">
        <v>10</v>
      </c>
      <c r="D6" s="7" t="s">
        <v>11</v>
      </c>
      <c r="E6" s="7" t="s">
        <v>11</v>
      </c>
      <c r="F6" s="17" t="s">
        <v>12</v>
      </c>
      <c r="G6" s="17" t="s">
        <v>15</v>
      </c>
      <c r="H6" s="17" t="s">
        <v>15</v>
      </c>
      <c r="I6" s="17" t="s">
        <v>16</v>
      </c>
      <c r="J6" s="17" t="s">
        <v>16</v>
      </c>
      <c r="K6" s="17" t="s">
        <v>8</v>
      </c>
      <c r="L6" s="17" t="s">
        <v>18</v>
      </c>
      <c r="M6" s="17" t="s">
        <v>24</v>
      </c>
      <c r="N6" s="17" t="s">
        <v>22</v>
      </c>
      <c r="O6" s="17" t="s">
        <v>36</v>
      </c>
      <c r="P6" s="17" t="s">
        <v>11</v>
      </c>
      <c r="Q6" s="4" t="s">
        <v>36</v>
      </c>
      <c r="R6" s="46" t="s">
        <v>39</v>
      </c>
    </row>
    <row r="7" spans="1:18" ht="12.75">
      <c r="A7" s="62" t="s">
        <v>31</v>
      </c>
      <c r="B7" s="65">
        <v>16800000</v>
      </c>
      <c r="C7" s="8" t="s">
        <v>43</v>
      </c>
      <c r="D7" s="8">
        <v>3800000</v>
      </c>
      <c r="E7" s="8">
        <v>0</v>
      </c>
      <c r="F7" s="18">
        <v>64</v>
      </c>
      <c r="G7" s="18">
        <v>39</v>
      </c>
      <c r="H7" s="24">
        <f>G7*100/F7</f>
        <v>60.9375</v>
      </c>
      <c r="I7" s="18">
        <f>F7-G7</f>
        <v>25</v>
      </c>
      <c r="J7" s="24">
        <f>I7*100/F7</f>
        <v>39.0625</v>
      </c>
      <c r="K7" s="13">
        <v>3800000</v>
      </c>
      <c r="L7" s="13">
        <v>5706463</v>
      </c>
      <c r="M7" s="13">
        <f>K7+L7</f>
        <v>9506463</v>
      </c>
      <c r="N7" s="24">
        <f>L7*100/M7</f>
        <v>60.02719413098226</v>
      </c>
      <c r="O7" s="68">
        <v>16800000</v>
      </c>
      <c r="P7" s="71">
        <f>B7-O7+E7+E8+E9+E10</f>
        <v>1033644</v>
      </c>
      <c r="Q7" s="74">
        <f>O7-E7-E8-E9-E10</f>
        <v>15766356</v>
      </c>
      <c r="R7" s="77">
        <f>Q7*100/Q30</f>
        <v>31.1949986876078</v>
      </c>
    </row>
    <row r="8" spans="1:18" ht="12.75">
      <c r="A8" s="63"/>
      <c r="B8" s="66"/>
      <c r="C8" s="10" t="s">
        <v>44</v>
      </c>
      <c r="D8" s="10">
        <v>2000000</v>
      </c>
      <c r="E8" s="10">
        <v>996621</v>
      </c>
      <c r="F8" s="20">
        <v>13</v>
      </c>
      <c r="G8" s="20">
        <v>6</v>
      </c>
      <c r="H8" s="27">
        <f>G8*100/F8</f>
        <v>46.15384615384615</v>
      </c>
      <c r="I8" s="20">
        <f>F8-G8</f>
        <v>7</v>
      </c>
      <c r="J8" s="27">
        <f>I8*100/F8</f>
        <v>53.84615384615385</v>
      </c>
      <c r="K8" s="10">
        <v>1003379</v>
      </c>
      <c r="L8" s="10">
        <v>389021</v>
      </c>
      <c r="M8" s="10">
        <f>K8+L8</f>
        <v>1392400</v>
      </c>
      <c r="N8" s="27">
        <f>L8*100/M8</f>
        <v>27.93888250502729</v>
      </c>
      <c r="O8" s="69"/>
      <c r="P8" s="72"/>
      <c r="Q8" s="75"/>
      <c r="R8" s="78"/>
    </row>
    <row r="9" spans="1:18" ht="12.75">
      <c r="A9" s="63"/>
      <c r="B9" s="66"/>
      <c r="C9" s="13" t="s">
        <v>45</v>
      </c>
      <c r="D9" s="13">
        <v>1000000</v>
      </c>
      <c r="E9" s="13">
        <v>0</v>
      </c>
      <c r="F9" s="30">
        <v>16</v>
      </c>
      <c r="G9" s="30">
        <v>8</v>
      </c>
      <c r="H9" s="29">
        <f>G9*100/F9</f>
        <v>50</v>
      </c>
      <c r="I9" s="30">
        <f>F9-G9</f>
        <v>8</v>
      </c>
      <c r="J9" s="29">
        <f>I9*100/F9</f>
        <v>50</v>
      </c>
      <c r="K9" s="8">
        <v>1000000</v>
      </c>
      <c r="L9" s="8">
        <v>1346058</v>
      </c>
      <c r="M9" s="8">
        <f>K9+L9</f>
        <v>2346058</v>
      </c>
      <c r="N9" s="29">
        <f>L9*100/M9</f>
        <v>57.375307856839</v>
      </c>
      <c r="O9" s="69"/>
      <c r="P9" s="72"/>
      <c r="Q9" s="75"/>
      <c r="R9" s="78"/>
    </row>
    <row r="10" spans="1:18" ht="13.5" thickBot="1">
      <c r="A10" s="64"/>
      <c r="B10" s="67"/>
      <c r="C10" s="9" t="s">
        <v>46</v>
      </c>
      <c r="D10" s="9">
        <v>10000000</v>
      </c>
      <c r="E10" s="9">
        <v>37023</v>
      </c>
      <c r="F10" s="19">
        <v>151</v>
      </c>
      <c r="G10" s="19">
        <v>83</v>
      </c>
      <c r="H10" s="25">
        <f>G10*100/F10</f>
        <v>54.966887417218544</v>
      </c>
      <c r="I10" s="19">
        <f>F10-G10</f>
        <v>68</v>
      </c>
      <c r="J10" s="25">
        <f>I10*100/F10</f>
        <v>45.033112582781456</v>
      </c>
      <c r="K10" s="9">
        <v>9962977</v>
      </c>
      <c r="L10" s="9">
        <v>20785830</v>
      </c>
      <c r="M10" s="9">
        <f>K10+L10</f>
        <v>30748807</v>
      </c>
      <c r="N10" s="25">
        <f>L10*100/M10</f>
        <v>67.59881773624583</v>
      </c>
      <c r="O10" s="70"/>
      <c r="P10" s="73"/>
      <c r="Q10" s="76"/>
      <c r="R10" s="79"/>
    </row>
    <row r="11" spans="1:18" ht="12.75">
      <c r="A11" s="62" t="s">
        <v>32</v>
      </c>
      <c r="B11" s="65">
        <v>12400000</v>
      </c>
      <c r="C11" s="13" t="s">
        <v>47</v>
      </c>
      <c r="D11" s="13">
        <v>1200000</v>
      </c>
      <c r="E11" s="13">
        <v>13345</v>
      </c>
      <c r="F11" s="18">
        <v>170</v>
      </c>
      <c r="G11" s="18">
        <v>61</v>
      </c>
      <c r="H11" s="24">
        <f>G11*100/F11</f>
        <v>35.88235294117647</v>
      </c>
      <c r="I11" s="18">
        <f aca="true" t="shared" si="0" ref="I11:I30">F11-G11</f>
        <v>109</v>
      </c>
      <c r="J11" s="24">
        <f>I11*100/F11</f>
        <v>64.11764705882354</v>
      </c>
      <c r="K11" s="13">
        <v>1186655</v>
      </c>
      <c r="L11" s="13">
        <v>2253420</v>
      </c>
      <c r="M11" s="13">
        <f aca="true" t="shared" si="1" ref="M11:M30">K11+L11</f>
        <v>3440075</v>
      </c>
      <c r="N11" s="24">
        <f>L11*100/M11</f>
        <v>65.50496718821537</v>
      </c>
      <c r="O11" s="68">
        <v>12400000</v>
      </c>
      <c r="P11" s="71">
        <f>B11-O11+E11+E12+E13+E14+E15+E16+E17</f>
        <v>1598603</v>
      </c>
      <c r="Q11" s="74">
        <f>O11-E11-E12-E13-E14-E15-E16-E17</f>
        <v>10801397</v>
      </c>
      <c r="R11" s="77">
        <f>Q11*100/Q30</f>
        <v>21.37142946913864</v>
      </c>
    </row>
    <row r="12" spans="1:18" ht="12.75">
      <c r="A12" s="63"/>
      <c r="B12" s="66"/>
      <c r="C12" s="10" t="s">
        <v>48</v>
      </c>
      <c r="D12" s="10">
        <v>3000000</v>
      </c>
      <c r="E12" s="49">
        <v>0</v>
      </c>
      <c r="F12" s="20">
        <v>103</v>
      </c>
      <c r="G12" s="20">
        <v>64</v>
      </c>
      <c r="H12" s="27">
        <f aca="true" t="shared" si="2" ref="H12:H30">G12*100/F12</f>
        <v>62.13592233009709</v>
      </c>
      <c r="I12" s="20">
        <f t="shared" si="0"/>
        <v>39</v>
      </c>
      <c r="J12" s="27">
        <f aca="true" t="shared" si="3" ref="J12:J30">I12*100/F12</f>
        <v>37.86407766990291</v>
      </c>
      <c r="K12" s="10">
        <v>3000000</v>
      </c>
      <c r="L12" s="10">
        <v>10947976</v>
      </c>
      <c r="M12" s="10">
        <f t="shared" si="1"/>
        <v>13947976</v>
      </c>
      <c r="N12" s="27">
        <v>0</v>
      </c>
      <c r="O12" s="69"/>
      <c r="P12" s="72"/>
      <c r="Q12" s="75"/>
      <c r="R12" s="78"/>
    </row>
    <row r="13" spans="1:18" ht="12.75">
      <c r="A13" s="63"/>
      <c r="B13" s="66"/>
      <c r="C13" s="10" t="s">
        <v>49</v>
      </c>
      <c r="D13" s="10">
        <v>1800000</v>
      </c>
      <c r="E13" s="10">
        <v>1220</v>
      </c>
      <c r="F13" s="20">
        <v>77</v>
      </c>
      <c r="G13" s="20">
        <v>41</v>
      </c>
      <c r="H13" s="27">
        <f t="shared" si="2"/>
        <v>53.246753246753244</v>
      </c>
      <c r="I13" s="20">
        <f t="shared" si="0"/>
        <v>36</v>
      </c>
      <c r="J13" s="27">
        <f t="shared" si="3"/>
        <v>46.753246753246756</v>
      </c>
      <c r="K13" s="10">
        <v>1798780</v>
      </c>
      <c r="L13" s="10">
        <v>7780955</v>
      </c>
      <c r="M13" s="10">
        <f t="shared" si="1"/>
        <v>9579735</v>
      </c>
      <c r="N13" s="27">
        <f aca="true" t="shared" si="4" ref="N13:N30">L13*100/M13</f>
        <v>81.22307141063924</v>
      </c>
      <c r="O13" s="69"/>
      <c r="P13" s="72"/>
      <c r="Q13" s="75"/>
      <c r="R13" s="78"/>
    </row>
    <row r="14" spans="1:18" ht="12.75">
      <c r="A14" s="63"/>
      <c r="B14" s="66"/>
      <c r="C14" s="10" t="s">
        <v>50</v>
      </c>
      <c r="D14" s="10">
        <v>800000</v>
      </c>
      <c r="E14" s="10">
        <v>0</v>
      </c>
      <c r="F14" s="20">
        <v>28</v>
      </c>
      <c r="G14" s="20">
        <v>18</v>
      </c>
      <c r="H14" s="27">
        <f t="shared" si="2"/>
        <v>64.28571428571429</v>
      </c>
      <c r="I14" s="20">
        <f t="shared" si="0"/>
        <v>10</v>
      </c>
      <c r="J14" s="27">
        <f t="shared" si="3"/>
        <v>35.714285714285715</v>
      </c>
      <c r="K14" s="10">
        <v>800000</v>
      </c>
      <c r="L14" s="10">
        <v>906395</v>
      </c>
      <c r="M14" s="10">
        <f t="shared" si="1"/>
        <v>1706395</v>
      </c>
      <c r="N14" s="27">
        <f t="shared" si="4"/>
        <v>53.11753726423249</v>
      </c>
      <c r="O14" s="69"/>
      <c r="P14" s="72"/>
      <c r="Q14" s="75"/>
      <c r="R14" s="78"/>
    </row>
    <row r="15" spans="1:18" ht="12.75">
      <c r="A15" s="63"/>
      <c r="B15" s="66"/>
      <c r="C15" s="10" t="s">
        <v>51</v>
      </c>
      <c r="D15" s="10">
        <v>3000000</v>
      </c>
      <c r="E15" s="10">
        <v>834387</v>
      </c>
      <c r="F15" s="20">
        <v>31</v>
      </c>
      <c r="G15" s="20">
        <v>14</v>
      </c>
      <c r="H15" s="27">
        <f t="shared" si="2"/>
        <v>45.16129032258065</v>
      </c>
      <c r="I15" s="20">
        <f t="shared" si="0"/>
        <v>17</v>
      </c>
      <c r="J15" s="27">
        <f t="shared" si="3"/>
        <v>54.83870967741935</v>
      </c>
      <c r="K15" s="10">
        <v>2165613</v>
      </c>
      <c r="L15" s="10">
        <v>1861494</v>
      </c>
      <c r="M15" s="10">
        <f t="shared" si="1"/>
        <v>4027107</v>
      </c>
      <c r="N15" s="27">
        <f t="shared" si="4"/>
        <v>46.22410082473597</v>
      </c>
      <c r="O15" s="69"/>
      <c r="P15" s="72"/>
      <c r="Q15" s="75"/>
      <c r="R15" s="78"/>
    </row>
    <row r="16" spans="1:18" ht="12.75">
      <c r="A16" s="63"/>
      <c r="B16" s="66"/>
      <c r="C16" s="10" t="s">
        <v>52</v>
      </c>
      <c r="D16" s="10">
        <v>1300000</v>
      </c>
      <c r="E16" s="10">
        <v>61940</v>
      </c>
      <c r="F16" s="20">
        <v>22</v>
      </c>
      <c r="G16" s="20">
        <v>14</v>
      </c>
      <c r="H16" s="27">
        <f t="shared" si="2"/>
        <v>63.63636363636363</v>
      </c>
      <c r="I16" s="20">
        <f t="shared" si="0"/>
        <v>8</v>
      </c>
      <c r="J16" s="27">
        <f t="shared" si="3"/>
        <v>36.36363636363637</v>
      </c>
      <c r="K16" s="10">
        <v>1238060</v>
      </c>
      <c r="L16" s="10">
        <v>1164608</v>
      </c>
      <c r="M16" s="10">
        <f t="shared" si="1"/>
        <v>2402668</v>
      </c>
      <c r="N16" s="27">
        <f t="shared" si="4"/>
        <v>48.47144923892939</v>
      </c>
      <c r="O16" s="69"/>
      <c r="P16" s="72"/>
      <c r="Q16" s="75"/>
      <c r="R16" s="78"/>
    </row>
    <row r="17" spans="1:18" ht="13.5" thickBot="1">
      <c r="A17" s="64"/>
      <c r="B17" s="67"/>
      <c r="C17" s="50" t="s">
        <v>53</v>
      </c>
      <c r="D17" s="50">
        <v>1300000</v>
      </c>
      <c r="E17" s="50">
        <v>687711</v>
      </c>
      <c r="F17" s="51">
        <v>14</v>
      </c>
      <c r="G17" s="51">
        <v>6</v>
      </c>
      <c r="H17" s="52">
        <f t="shared" si="2"/>
        <v>42.857142857142854</v>
      </c>
      <c r="I17" s="51">
        <f t="shared" si="0"/>
        <v>8</v>
      </c>
      <c r="J17" s="52">
        <f t="shared" si="3"/>
        <v>57.142857142857146</v>
      </c>
      <c r="K17" s="50">
        <v>612289</v>
      </c>
      <c r="L17" s="50">
        <v>712332</v>
      </c>
      <c r="M17" s="50">
        <f t="shared" si="1"/>
        <v>1324621</v>
      </c>
      <c r="N17" s="52">
        <f t="shared" si="4"/>
        <v>53.77628770795571</v>
      </c>
      <c r="O17" s="70"/>
      <c r="P17" s="73"/>
      <c r="Q17" s="76"/>
      <c r="R17" s="79"/>
    </row>
    <row r="18" spans="1:18" ht="12.75">
      <c r="A18" s="62" t="s">
        <v>33</v>
      </c>
      <c r="B18" s="65">
        <v>13900000</v>
      </c>
      <c r="C18" s="8" t="s">
        <v>54</v>
      </c>
      <c r="D18" s="8">
        <v>3700000</v>
      </c>
      <c r="E18" s="8">
        <v>1929079</v>
      </c>
      <c r="F18" s="18">
        <v>18</v>
      </c>
      <c r="G18" s="18">
        <v>10</v>
      </c>
      <c r="H18" s="29">
        <f t="shared" si="2"/>
        <v>55.55555555555556</v>
      </c>
      <c r="I18" s="30">
        <f t="shared" si="0"/>
        <v>8</v>
      </c>
      <c r="J18" s="29">
        <f t="shared" si="3"/>
        <v>44.44444444444444</v>
      </c>
      <c r="K18" s="8">
        <v>1770921</v>
      </c>
      <c r="L18" s="8">
        <v>2525360</v>
      </c>
      <c r="M18" s="8">
        <f t="shared" si="1"/>
        <v>4296281</v>
      </c>
      <c r="N18" s="29">
        <f t="shared" si="4"/>
        <v>58.78014031205128</v>
      </c>
      <c r="O18" s="68">
        <v>13900000</v>
      </c>
      <c r="P18" s="71">
        <f>B18-O18+E18+E19+E20+E21</f>
        <v>2187596</v>
      </c>
      <c r="Q18" s="74">
        <f>O18-E18-E19-E20-E21</f>
        <v>11712404</v>
      </c>
      <c r="R18" s="77">
        <f>Q18*100/Q30</f>
        <v>23.173929816676242</v>
      </c>
    </row>
    <row r="19" spans="1:18" ht="12.75">
      <c r="A19" s="80"/>
      <c r="B19" s="66"/>
      <c r="C19" s="10" t="s">
        <v>55</v>
      </c>
      <c r="D19" s="10">
        <v>3200000</v>
      </c>
      <c r="E19" s="10">
        <v>244225</v>
      </c>
      <c r="F19" s="20">
        <v>107</v>
      </c>
      <c r="G19" s="20">
        <v>95</v>
      </c>
      <c r="H19" s="29">
        <f t="shared" si="2"/>
        <v>88.78504672897196</v>
      </c>
      <c r="I19" s="30">
        <f t="shared" si="0"/>
        <v>12</v>
      </c>
      <c r="J19" s="29">
        <f t="shared" si="3"/>
        <v>11.214953271028037</v>
      </c>
      <c r="K19" s="10">
        <v>2955775</v>
      </c>
      <c r="L19" s="10">
        <v>3652183</v>
      </c>
      <c r="M19" s="8">
        <f t="shared" si="1"/>
        <v>6607958</v>
      </c>
      <c r="N19" s="29">
        <f t="shared" si="4"/>
        <v>55.26946448509509</v>
      </c>
      <c r="O19" s="81"/>
      <c r="P19" s="82"/>
      <c r="Q19" s="83"/>
      <c r="R19" s="84"/>
    </row>
    <row r="20" spans="1:18" ht="12.75">
      <c r="A20" s="80"/>
      <c r="B20" s="66"/>
      <c r="C20" s="11" t="s">
        <v>56</v>
      </c>
      <c r="D20" s="11">
        <v>2500000</v>
      </c>
      <c r="E20" s="11">
        <v>0</v>
      </c>
      <c r="F20" s="20">
        <v>27</v>
      </c>
      <c r="G20" s="20">
        <v>14</v>
      </c>
      <c r="H20" s="29">
        <f t="shared" si="2"/>
        <v>51.851851851851855</v>
      </c>
      <c r="I20" s="30">
        <f t="shared" si="0"/>
        <v>13</v>
      </c>
      <c r="J20" s="29">
        <f t="shared" si="3"/>
        <v>48.148148148148145</v>
      </c>
      <c r="K20" s="10">
        <v>2500000</v>
      </c>
      <c r="L20" s="10">
        <v>2173821</v>
      </c>
      <c r="M20" s="8">
        <f t="shared" si="1"/>
        <v>4673821</v>
      </c>
      <c r="N20" s="29">
        <f t="shared" si="4"/>
        <v>46.510574538477194</v>
      </c>
      <c r="O20" s="81"/>
      <c r="P20" s="82"/>
      <c r="Q20" s="83"/>
      <c r="R20" s="84"/>
    </row>
    <row r="21" spans="1:18" ht="13.5" thickBot="1">
      <c r="A21" s="64"/>
      <c r="B21" s="67"/>
      <c r="C21" s="9" t="s">
        <v>57</v>
      </c>
      <c r="D21" s="9">
        <v>4500000</v>
      </c>
      <c r="E21" s="9">
        <v>14292</v>
      </c>
      <c r="F21" s="21">
        <v>77</v>
      </c>
      <c r="G21" s="21">
        <v>29</v>
      </c>
      <c r="H21" s="24">
        <f t="shared" si="2"/>
        <v>37.66233766233766</v>
      </c>
      <c r="I21" s="18">
        <f t="shared" si="0"/>
        <v>48</v>
      </c>
      <c r="J21" s="24">
        <f t="shared" si="3"/>
        <v>62.33766233766234</v>
      </c>
      <c r="K21" s="13">
        <v>4485708</v>
      </c>
      <c r="L21" s="13">
        <v>4849951</v>
      </c>
      <c r="M21" s="13">
        <f t="shared" si="1"/>
        <v>9335659</v>
      </c>
      <c r="N21" s="24">
        <f t="shared" si="4"/>
        <v>51.950815684248965</v>
      </c>
      <c r="O21" s="70"/>
      <c r="P21" s="73"/>
      <c r="Q21" s="76"/>
      <c r="R21" s="79"/>
    </row>
    <row r="22" spans="1:18" ht="12.75">
      <c r="A22" s="62" t="s">
        <v>34</v>
      </c>
      <c r="B22" s="65">
        <v>5800000</v>
      </c>
      <c r="C22" s="8" t="s">
        <v>58</v>
      </c>
      <c r="D22" s="8">
        <v>1800000</v>
      </c>
      <c r="E22" s="8">
        <v>170104</v>
      </c>
      <c r="F22" s="23">
        <v>51</v>
      </c>
      <c r="G22" s="23">
        <v>44</v>
      </c>
      <c r="H22" s="26">
        <f t="shared" si="2"/>
        <v>86.27450980392157</v>
      </c>
      <c r="I22" s="23">
        <f t="shared" si="0"/>
        <v>7</v>
      </c>
      <c r="J22" s="26">
        <f t="shared" si="3"/>
        <v>13.72549019607843</v>
      </c>
      <c r="K22" s="12">
        <v>1629896</v>
      </c>
      <c r="L22" s="12">
        <v>1084841</v>
      </c>
      <c r="M22" s="12">
        <f t="shared" si="1"/>
        <v>2714737</v>
      </c>
      <c r="N22" s="26">
        <f t="shared" si="4"/>
        <v>39.961182243436475</v>
      </c>
      <c r="O22" s="68">
        <v>5800000</v>
      </c>
      <c r="P22" s="71">
        <f>B22-O22+E22+E23+E24</f>
        <v>179946</v>
      </c>
      <c r="Q22" s="74">
        <f>O22-E22-E23-E24</f>
        <v>5620054</v>
      </c>
      <c r="R22" s="77">
        <f>Q22*100/Q30</f>
        <v>11.119727168045994</v>
      </c>
    </row>
    <row r="23" spans="1:18" ht="12.75">
      <c r="A23" s="63"/>
      <c r="B23" s="66"/>
      <c r="C23" s="13" t="s">
        <v>59</v>
      </c>
      <c r="D23" s="13">
        <v>1000000</v>
      </c>
      <c r="E23" s="13">
        <v>9842</v>
      </c>
      <c r="F23" s="18">
        <v>39</v>
      </c>
      <c r="G23" s="18">
        <v>32</v>
      </c>
      <c r="H23" s="29">
        <f t="shared" si="2"/>
        <v>82.05128205128206</v>
      </c>
      <c r="I23" s="30">
        <f t="shared" si="0"/>
        <v>7</v>
      </c>
      <c r="J23" s="29">
        <f t="shared" si="3"/>
        <v>17.94871794871795</v>
      </c>
      <c r="K23" s="13">
        <v>990158</v>
      </c>
      <c r="L23" s="13">
        <v>1413958</v>
      </c>
      <c r="M23" s="8">
        <f t="shared" si="1"/>
        <v>2404116</v>
      </c>
      <c r="N23" s="29">
        <f t="shared" si="4"/>
        <v>58.81405056993922</v>
      </c>
      <c r="O23" s="69"/>
      <c r="P23" s="72"/>
      <c r="Q23" s="75"/>
      <c r="R23" s="78"/>
    </row>
    <row r="24" spans="1:18" ht="13.5" thickBot="1">
      <c r="A24" s="64"/>
      <c r="B24" s="67"/>
      <c r="C24" s="9" t="s">
        <v>60</v>
      </c>
      <c r="D24" s="9">
        <v>3000000</v>
      </c>
      <c r="E24" s="9">
        <v>0</v>
      </c>
      <c r="F24" s="21">
        <v>55</v>
      </c>
      <c r="G24" s="21">
        <v>29</v>
      </c>
      <c r="H24" s="27">
        <f t="shared" si="2"/>
        <v>52.72727272727273</v>
      </c>
      <c r="I24" s="20">
        <f t="shared" si="0"/>
        <v>26</v>
      </c>
      <c r="J24" s="27">
        <f t="shared" si="3"/>
        <v>47.27272727272727</v>
      </c>
      <c r="K24" s="9">
        <v>3000000</v>
      </c>
      <c r="L24" s="9">
        <v>4330032</v>
      </c>
      <c r="M24" s="10">
        <f t="shared" si="1"/>
        <v>7330032</v>
      </c>
      <c r="N24" s="27">
        <f t="shared" si="4"/>
        <v>59.072484267462954</v>
      </c>
      <c r="O24" s="70"/>
      <c r="P24" s="73"/>
      <c r="Q24" s="76"/>
      <c r="R24" s="79"/>
    </row>
    <row r="25" spans="1:18" ht="12.75">
      <c r="A25" s="62" t="s">
        <v>35</v>
      </c>
      <c r="B25" s="65">
        <v>7100000</v>
      </c>
      <c r="C25" s="12" t="s">
        <v>61</v>
      </c>
      <c r="D25" s="12">
        <v>1600000</v>
      </c>
      <c r="E25" s="12">
        <v>0</v>
      </c>
      <c r="F25" s="23">
        <v>26</v>
      </c>
      <c r="G25" s="23">
        <v>23</v>
      </c>
      <c r="H25" s="26">
        <f t="shared" si="2"/>
        <v>88.46153846153847</v>
      </c>
      <c r="I25" s="23">
        <f t="shared" si="0"/>
        <v>3</v>
      </c>
      <c r="J25" s="26">
        <f t="shared" si="3"/>
        <v>11.538461538461538</v>
      </c>
      <c r="K25" s="12">
        <v>1600000</v>
      </c>
      <c r="L25" s="12">
        <v>6235857</v>
      </c>
      <c r="M25" s="12">
        <f t="shared" si="1"/>
        <v>7835857</v>
      </c>
      <c r="N25" s="29">
        <f t="shared" si="4"/>
        <v>79.58104646371163</v>
      </c>
      <c r="O25" s="68">
        <v>7100000</v>
      </c>
      <c r="P25" s="71">
        <f>B25-O25+E25+E26+E27+E28+E29</f>
        <v>458917</v>
      </c>
      <c r="Q25" s="74">
        <f>O25-E25-E26-E27-E28-E29</f>
        <v>6641083</v>
      </c>
      <c r="R25" s="77">
        <f>Q25*100/Q30</f>
        <v>13.139914858531323</v>
      </c>
    </row>
    <row r="26" spans="1:18" ht="12.75">
      <c r="A26" s="63"/>
      <c r="B26" s="66"/>
      <c r="C26" s="10" t="s">
        <v>62</v>
      </c>
      <c r="D26" s="10">
        <v>1500000</v>
      </c>
      <c r="E26" s="10">
        <v>0</v>
      </c>
      <c r="F26" s="20">
        <v>30</v>
      </c>
      <c r="G26" s="20">
        <v>14</v>
      </c>
      <c r="H26" s="27">
        <f t="shared" si="2"/>
        <v>46.666666666666664</v>
      </c>
      <c r="I26" s="20">
        <f t="shared" si="0"/>
        <v>16</v>
      </c>
      <c r="J26" s="27">
        <f t="shared" si="3"/>
        <v>53.333333333333336</v>
      </c>
      <c r="K26" s="10">
        <v>1500000</v>
      </c>
      <c r="L26" s="10">
        <v>2083385</v>
      </c>
      <c r="M26" s="10">
        <f t="shared" si="1"/>
        <v>3583385</v>
      </c>
      <c r="N26" s="27">
        <f t="shared" si="4"/>
        <v>58.14013844451545</v>
      </c>
      <c r="O26" s="69"/>
      <c r="P26" s="72"/>
      <c r="Q26" s="75"/>
      <c r="R26" s="78"/>
    </row>
    <row r="27" spans="1:18" ht="12.75">
      <c r="A27" s="63"/>
      <c r="B27" s="66"/>
      <c r="C27" s="10" t="s">
        <v>63</v>
      </c>
      <c r="D27" s="10">
        <v>1100000</v>
      </c>
      <c r="E27" s="10">
        <v>142461</v>
      </c>
      <c r="F27" s="20">
        <v>16</v>
      </c>
      <c r="G27" s="20">
        <v>12</v>
      </c>
      <c r="H27" s="27">
        <f t="shared" si="2"/>
        <v>75</v>
      </c>
      <c r="I27" s="20">
        <f t="shared" si="0"/>
        <v>4</v>
      </c>
      <c r="J27" s="27">
        <f t="shared" si="3"/>
        <v>25</v>
      </c>
      <c r="K27" s="10">
        <v>957539</v>
      </c>
      <c r="L27" s="10">
        <v>1603219</v>
      </c>
      <c r="M27" s="10">
        <f t="shared" si="1"/>
        <v>2560758</v>
      </c>
      <c r="N27" s="27">
        <f t="shared" si="4"/>
        <v>62.60720458551726</v>
      </c>
      <c r="O27" s="69"/>
      <c r="P27" s="72"/>
      <c r="Q27" s="75"/>
      <c r="R27" s="78"/>
    </row>
    <row r="28" spans="1:18" ht="12.75">
      <c r="A28" s="63"/>
      <c r="B28" s="66"/>
      <c r="C28" s="10" t="s">
        <v>64</v>
      </c>
      <c r="D28" s="10">
        <v>1800000</v>
      </c>
      <c r="E28" s="10">
        <v>6162</v>
      </c>
      <c r="F28" s="20">
        <v>67</v>
      </c>
      <c r="G28" s="20">
        <v>46</v>
      </c>
      <c r="H28" s="27">
        <f t="shared" si="2"/>
        <v>68.65671641791045</v>
      </c>
      <c r="I28" s="20">
        <f t="shared" si="0"/>
        <v>21</v>
      </c>
      <c r="J28" s="27">
        <f t="shared" si="3"/>
        <v>31.34328358208955</v>
      </c>
      <c r="K28" s="10">
        <v>1793838</v>
      </c>
      <c r="L28" s="10">
        <v>6983421</v>
      </c>
      <c r="M28" s="10">
        <f t="shared" si="1"/>
        <v>8777259</v>
      </c>
      <c r="N28" s="27">
        <f t="shared" si="4"/>
        <v>79.56266301359001</v>
      </c>
      <c r="O28" s="69"/>
      <c r="P28" s="72"/>
      <c r="Q28" s="75"/>
      <c r="R28" s="78"/>
    </row>
    <row r="29" spans="1:18" ht="13.5" thickBot="1">
      <c r="A29" s="85"/>
      <c r="B29" s="67"/>
      <c r="C29" s="9" t="s">
        <v>65</v>
      </c>
      <c r="D29" s="9">
        <v>1100000</v>
      </c>
      <c r="E29" s="9">
        <v>310294</v>
      </c>
      <c r="F29" s="19">
        <v>10</v>
      </c>
      <c r="G29" s="19">
        <v>8</v>
      </c>
      <c r="H29" s="28">
        <f t="shared" si="2"/>
        <v>80</v>
      </c>
      <c r="I29" s="22">
        <f t="shared" si="0"/>
        <v>2</v>
      </c>
      <c r="J29" s="28">
        <f t="shared" si="3"/>
        <v>20</v>
      </c>
      <c r="K29" s="11">
        <v>789706</v>
      </c>
      <c r="L29" s="11">
        <v>700188</v>
      </c>
      <c r="M29" s="11">
        <f t="shared" si="1"/>
        <v>1489894</v>
      </c>
      <c r="N29" s="28">
        <f t="shared" si="4"/>
        <v>46.99582654873434</v>
      </c>
      <c r="O29" s="70"/>
      <c r="P29" s="86"/>
      <c r="Q29" s="87"/>
      <c r="R29" s="88"/>
    </row>
    <row r="30" spans="1:18" s="14" customFormat="1" ht="12.75">
      <c r="A30" s="40" t="s">
        <v>26</v>
      </c>
      <c r="B30" s="39">
        <f>SUM(B7:B29)</f>
        <v>56000000</v>
      </c>
      <c r="C30" s="35" t="s">
        <v>66</v>
      </c>
      <c r="D30" s="34">
        <f>SUM(D7:D29)</f>
        <v>56000000</v>
      </c>
      <c r="E30" s="34">
        <f>SUM(E7:E29)</f>
        <v>5458706</v>
      </c>
      <c r="F30" s="37">
        <f>SUM(F7:F29)</f>
        <v>1212</v>
      </c>
      <c r="G30" s="37">
        <f>SUM(G7:G29)</f>
        <v>710</v>
      </c>
      <c r="H30" s="42">
        <f t="shared" si="2"/>
        <v>58.58085808580858</v>
      </c>
      <c r="I30" s="43">
        <f t="shared" si="0"/>
        <v>502</v>
      </c>
      <c r="J30" s="42">
        <f t="shared" si="3"/>
        <v>41.41914191419142</v>
      </c>
      <c r="K30" s="41">
        <f>SUM(K7:K29)</f>
        <v>50541294</v>
      </c>
      <c r="L30" s="41">
        <f>SUM(L7:L29)</f>
        <v>91490768</v>
      </c>
      <c r="M30" s="44">
        <f t="shared" si="1"/>
        <v>142032062</v>
      </c>
      <c r="N30" s="42">
        <f t="shared" si="4"/>
        <v>64.41557399905945</v>
      </c>
      <c r="O30" s="36">
        <f>SUM(O7:O29)</f>
        <v>56000000</v>
      </c>
      <c r="P30" s="36">
        <f>SUM(P7:P29)</f>
        <v>5458706</v>
      </c>
      <c r="Q30" s="34">
        <f>SUM(Q7:Q29)</f>
        <v>50541294</v>
      </c>
      <c r="R30" s="47">
        <f>SUM(R7:R29)</f>
        <v>100</v>
      </c>
    </row>
    <row r="31" ht="12.75">
      <c r="A31" s="33" t="s">
        <v>67</v>
      </c>
    </row>
    <row r="32" ht="12.75">
      <c r="A32" s="31"/>
    </row>
    <row r="33" ht="12.75">
      <c r="A33" s="31"/>
    </row>
    <row r="34" ht="12.75">
      <c r="A34" s="31"/>
    </row>
  </sheetData>
  <sheetProtection/>
  <mergeCells count="33">
    <mergeCell ref="A25:A29"/>
    <mergeCell ref="B25:B29"/>
    <mergeCell ref="O25:O29"/>
    <mergeCell ref="P25:P29"/>
    <mergeCell ref="Q25:Q29"/>
    <mergeCell ref="R25:R29"/>
    <mergeCell ref="A22:A24"/>
    <mergeCell ref="B22:B24"/>
    <mergeCell ref="O22:O24"/>
    <mergeCell ref="P22:P24"/>
    <mergeCell ref="Q22:Q24"/>
    <mergeCell ref="R22:R24"/>
    <mergeCell ref="A18:A21"/>
    <mergeCell ref="B18:B21"/>
    <mergeCell ref="O18:O21"/>
    <mergeCell ref="P18:P21"/>
    <mergeCell ref="Q18:Q21"/>
    <mergeCell ref="R18:R21"/>
    <mergeCell ref="A11:A17"/>
    <mergeCell ref="B11:B17"/>
    <mergeCell ref="O11:O17"/>
    <mergeCell ref="P11:P17"/>
    <mergeCell ref="Q11:Q17"/>
    <mergeCell ref="R11:R17"/>
    <mergeCell ref="B3:R3"/>
    <mergeCell ref="F4:J4"/>
    <mergeCell ref="K4:N4"/>
    <mergeCell ref="A7:A10"/>
    <mergeCell ref="B7:B10"/>
    <mergeCell ref="O7:O10"/>
    <mergeCell ref="P7:P10"/>
    <mergeCell ref="Q7:Q10"/>
    <mergeCell ref="R7:R1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Jakoubková Marie</cp:lastModifiedBy>
  <cp:lastPrinted>2016-06-08T12:34:29Z</cp:lastPrinted>
  <dcterms:created xsi:type="dcterms:W3CDTF">2006-01-18T08:42:04Z</dcterms:created>
  <dcterms:modified xsi:type="dcterms:W3CDTF">2016-06-08T12:34:31Z</dcterms:modified>
  <cp:category/>
  <cp:version/>
  <cp:contentType/>
  <cp:contentStatus/>
</cp:coreProperties>
</file>