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195" windowHeight="11700" activeTab="0"/>
  </bookViews>
  <sheets>
    <sheet name="List1" sheetId="1" r:id="rId1"/>
  </sheets>
  <definedNames>
    <definedName name="_xlnm.Print_Area" localSheetId="0">'List1'!$A$1:$M$184,'List1'!$O$5</definedName>
  </definedNames>
  <calcPr fullCalcOnLoad="1"/>
</workbook>
</file>

<file path=xl/sharedStrings.xml><?xml version="1.0" encoding="utf-8"?>
<sst xmlns="http://schemas.openxmlformats.org/spreadsheetml/2006/main" count="378" uniqueCount="84">
  <si>
    <t>MPSV</t>
  </si>
  <si>
    <t>Kraj</t>
  </si>
  <si>
    <t>Obec / město / příspěvek zřizovatele</t>
  </si>
  <si>
    <t>Zdravotní pojišťovny</t>
  </si>
  <si>
    <t>Ostatní</t>
  </si>
  <si>
    <t>Sponzorské dary</t>
  </si>
  <si>
    <t>Celkové příjmy</t>
  </si>
  <si>
    <t>Celkové náklady</t>
  </si>
  <si>
    <t>pečovatelská služba</t>
  </si>
  <si>
    <t>tísňová péče</t>
  </si>
  <si>
    <t>centra denních služeb</t>
  </si>
  <si>
    <t>denní stacionáře</t>
  </si>
  <si>
    <t>domovy pro osoby se zdravotním postižením</t>
  </si>
  <si>
    <t>chráněné bydlení</t>
  </si>
  <si>
    <t>raná péče</t>
  </si>
  <si>
    <t>telefonická krizová pomoc</t>
  </si>
  <si>
    <t>domy na půl cesty</t>
  </si>
  <si>
    <t>kontaktní centra</t>
  </si>
  <si>
    <t>nízkoprahová zařízení pro děti a mládež</t>
  </si>
  <si>
    <t>služby následné péče</t>
  </si>
  <si>
    <t>sociálně aktivizační služby  pro rodiny s dětmi</t>
  </si>
  <si>
    <t>sociálně terapeutické dílny</t>
  </si>
  <si>
    <t>terapeutické komunity</t>
  </si>
  <si>
    <t>terénní programy</t>
  </si>
  <si>
    <t>sociální rehabilitace</t>
  </si>
  <si>
    <t>Úřad práce</t>
  </si>
  <si>
    <t>Příjmy od klientů</t>
  </si>
  <si>
    <t>odlehčovací služby</t>
  </si>
  <si>
    <t>domovy pro seniory</t>
  </si>
  <si>
    <t>odborné sociální poradenství</t>
  </si>
  <si>
    <t>osobní asistence</t>
  </si>
  <si>
    <t>domovy se zvláštním režimem</t>
  </si>
  <si>
    <t>RVKPP</t>
  </si>
  <si>
    <t>Podíly na financování</t>
  </si>
  <si>
    <t>Podíly na financování v %</t>
  </si>
  <si>
    <t>Podíly na financování 2015</t>
  </si>
  <si>
    <t>Podíly na financování 2015 v %</t>
  </si>
  <si>
    <t>sociální služby</t>
  </si>
  <si>
    <t>MPSV - celkem 2013</t>
  </si>
  <si>
    <t>Kraj celkem 2013</t>
  </si>
  <si>
    <t>MPSV - celkem 2015</t>
  </si>
  <si>
    <t>Kraj celkem 2015</t>
  </si>
  <si>
    <t>- Kraj Vysočina</t>
  </si>
  <si>
    <t>- MPSV</t>
  </si>
  <si>
    <t>Výnosy</t>
  </si>
  <si>
    <t>Náklady</t>
  </si>
  <si>
    <t>Popisky řádků</t>
  </si>
  <si>
    <t>celkem</t>
  </si>
  <si>
    <t>Diagnostický ústav sociální péče Černovice, příspěvková organizace</t>
  </si>
  <si>
    <t>Domov bez zámku, příspěvková organizace</t>
  </si>
  <si>
    <t>Domov důchodců Humpolec, příspěvková organizace</t>
  </si>
  <si>
    <t>Domov důchodců Onšov, příspěvková organizace</t>
  </si>
  <si>
    <t>Domov důchodců Proseč u Pošné, příspěvková organizace</t>
  </si>
  <si>
    <t>Domov důchodců Proseč-Obořiště, příspěvková organizace</t>
  </si>
  <si>
    <t>Domov důchodců Ždírec, příspěvková organizace</t>
  </si>
  <si>
    <t>Domov Háj, příspěvková organizace</t>
  </si>
  <si>
    <t>Domov Jeřabina, příspěvková organizace</t>
  </si>
  <si>
    <t>Domov pro seniory Havlíčkův Brod, příspěvková organizace</t>
  </si>
  <si>
    <t>Domov pro seniory Mitrov, příspěvková organizace</t>
  </si>
  <si>
    <t>Domov pro seniory Náměšť nad Oslavou, příspěvková organizace</t>
  </si>
  <si>
    <t>Domov pro seniory Třebíč - Manž. Curieových, příspěvková organizace</t>
  </si>
  <si>
    <t>Domov pro seniory Třebíč, Koutkova - Kubešova, příspěvková organizace</t>
  </si>
  <si>
    <t>Domov pro seniory Velké Meziříčí, příspěvková organizace</t>
  </si>
  <si>
    <t>Domov ve Věži, příspěvková organizace</t>
  </si>
  <si>
    <t>Domov ve Zboží, příspěvková organizace</t>
  </si>
  <si>
    <t>Psychocentrum - manželská a rodinná poradna Kraje Vysočina, příspěvková organizace</t>
  </si>
  <si>
    <t>Ústav sociální péče Křižanov, příspěvková organizace</t>
  </si>
  <si>
    <t>Ústav sociální péče Lidmaň, příspěvková organizace</t>
  </si>
  <si>
    <t>Ústav sociální péče Nové Syrovice, příspěvková organizace</t>
  </si>
  <si>
    <t>Celkový součet</t>
  </si>
  <si>
    <t xml:space="preserve">celkem </t>
  </si>
  <si>
    <t>Finanční analýza Střednědobého plánu rozvoje sociálních služeb</t>
  </si>
  <si>
    <t>Sociální služby mimo zřizovatelskou působnost Kraje Vysočina</t>
  </si>
  <si>
    <t>Dokument uvádí rozbor finančních zdrojů podle jednotlivých druhů sociálních služeb v roce 2013 a pro rok 2015 uvádí předpokládané procentuální podíly z rozpočtu kraje na jednotlivých sociálních službách. Tyto procentuální podíly jsou plánované, přičemž přidělené částky na druh služby se mohou měnit v závislosti na případné změny registrovaného druhu služby v konkrétních případech.   Návrh vychází ze skutečnosti, že v roce 2013 kraj vysokými podíly na financování některých sociálních služeb řešil udržitelnost po ukončení individuálního projektu. Již v dosud nevyúčtovaném roce 2014 však jsou tyto podíly postupně upravovány a pro rok 2015 plánujeme nastavit stabilní a dlouhodobě udržitelné procentuální podíly ze strany kraje. Návrh v první části popisuje sociální služby, které nejsou ve zřizovatelské působnosti kraje. V poslední části je popsáno financování příspěvkových organizací kraje v roce 2013 a předpoklad financování z rozpočtu kraje pro rok 2015. Podle možností rozpočtu kraje bude v roce 2015 řešena také situace sociálních služeb zařazených do individuálního projektu, jehož realizace končí 30. 9. 2015 a na jehož čtvrtletní realizaci je nezbytné získat cca 10 mil. Kč z vnitrostátních rozpočtů. V roce 2013 kraj nefinancoval službu týdenní stacionář a podíl kraje na jejím financování může být dalším nárokem na rozpočet kraje ve výši cca 500 tis. Kč.</t>
  </si>
  <si>
    <t>Příspěvkové organizace kraje:</t>
  </si>
  <si>
    <t>Domovy pro seniory</t>
  </si>
  <si>
    <t>Domovy pro osoby se zdravotním postižením s podílem dětí</t>
  </si>
  <si>
    <t>Domovy pro osoby se zdravotním postižením pro dospělé a specializované domovy se zvlášním režimem</t>
  </si>
  <si>
    <t>Příspěvek na lůžko</t>
  </si>
  <si>
    <t>Celková částka</t>
  </si>
  <si>
    <t>Podíly na financování 2013</t>
  </si>
  <si>
    <t>Podíly na financování 2013 v %</t>
  </si>
  <si>
    <t>Počet stran: 7</t>
  </si>
  <si>
    <t>ZK-05-2014-89, př. 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</si>
</sst>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General"/>
    <numFmt numFmtId="165" formatCode="#,###"/>
    <numFmt numFmtId="166" formatCode="[$-405]#,##0"/>
    <numFmt numFmtId="167" formatCode="d&quot;.&quot;m&quot;.&quot;yy"/>
    <numFmt numFmtId="168" formatCode="#.00"/>
    <numFmt numFmtId="169" formatCode="#"/>
    <numFmt numFmtId="170" formatCode="#,##0.00&quot; &quot;[$Kč-405];[Red]&quot;-&quot;#,##0.00&quot; &quot;[$Kč-405]"/>
    <numFmt numFmtId="171" formatCode="0.0"/>
    <numFmt numFmtId="172" formatCode="###\ ###\ ###\ 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i/>
      <sz val="16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9" fillId="0" borderId="0" applyBorder="0" applyProtection="0">
      <alignment/>
    </xf>
    <xf numFmtId="0" fontId="30" fillId="0" borderId="0" applyNumberFormat="0" applyBorder="0" applyProtection="0">
      <alignment horizontal="center"/>
    </xf>
    <xf numFmtId="0" fontId="30" fillId="0" borderId="0" applyNumberFormat="0" applyBorder="0" applyProtection="0">
      <alignment horizontal="center" textRotation="90"/>
    </xf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Border="0" applyProtection="0">
      <alignment/>
    </xf>
    <xf numFmtId="170" fontId="42" fillId="0" borderId="0" applyBorder="0" applyProtection="0">
      <alignment/>
    </xf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1" fontId="2" fillId="0" borderId="10" xfId="0" applyNumberFormat="1" applyFont="1" applyFill="1" applyBorder="1" applyAlignment="1">
      <alignment wrapText="1"/>
    </xf>
    <xf numFmtId="165" fontId="2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165" fontId="2" fillId="0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3" fontId="2" fillId="0" borderId="10" xfId="50" applyNumberFormat="1" applyFont="1" applyBorder="1" applyAlignment="1">
      <alignment wrapText="1"/>
      <protection/>
    </xf>
    <xf numFmtId="1" fontId="2" fillId="0" borderId="10" xfId="50" applyNumberFormat="1" applyFont="1" applyBorder="1" applyAlignment="1">
      <alignment wrapText="1"/>
      <protection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2" xfId="0" applyFont="1" applyBorder="1" applyAlignment="1">
      <alignment wrapText="1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wrapText="1"/>
    </xf>
    <xf numFmtId="1" fontId="2" fillId="0" borderId="0" xfId="0" applyNumberFormat="1" applyFont="1" applyBorder="1" applyAlignment="1">
      <alignment wrapText="1"/>
    </xf>
    <xf numFmtId="1" fontId="2" fillId="0" borderId="0" xfId="0" applyNumberFormat="1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1" fontId="2" fillId="0" borderId="0" xfId="50" applyNumberFormat="1" applyFont="1" applyBorder="1" applyAlignment="1">
      <alignment wrapText="1"/>
      <protection/>
    </xf>
    <xf numFmtId="1" fontId="2" fillId="0" borderId="0" xfId="50" applyNumberFormat="1" applyFont="1" applyFill="1" applyBorder="1" applyAlignment="1">
      <alignment wrapText="1"/>
      <protection/>
    </xf>
    <xf numFmtId="0" fontId="3" fillId="0" borderId="0" xfId="0" applyFont="1" applyFill="1" applyBorder="1" applyAlignment="1">
      <alignment wrapText="1"/>
    </xf>
    <xf numFmtId="171" fontId="2" fillId="0" borderId="10" xfId="0" applyNumberFormat="1" applyFont="1" applyBorder="1" applyAlignment="1">
      <alignment wrapText="1"/>
    </xf>
    <xf numFmtId="171" fontId="2" fillId="0" borderId="10" xfId="0" applyNumberFormat="1" applyFont="1" applyBorder="1" applyAlignment="1">
      <alignment/>
    </xf>
    <xf numFmtId="0" fontId="2" fillId="0" borderId="0" xfId="0" applyNumberFormat="1" applyFont="1" applyAlignment="1">
      <alignment wrapText="1"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7" xfId="0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28" fillId="34" borderId="19" xfId="0" applyFont="1" applyFill="1" applyBorder="1" applyAlignment="1">
      <alignment/>
    </xf>
    <xf numFmtId="0" fontId="28" fillId="34" borderId="20" xfId="0" applyFont="1" applyFill="1" applyBorder="1" applyAlignment="1">
      <alignment/>
    </xf>
    <xf numFmtId="172" fontId="0" fillId="0" borderId="21" xfId="0" applyNumberFormat="1" applyBorder="1" applyAlignment="1">
      <alignment/>
    </xf>
    <xf numFmtId="172" fontId="0" fillId="0" borderId="22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23" xfId="0" applyNumberFormat="1" applyBorder="1" applyAlignment="1">
      <alignment/>
    </xf>
    <xf numFmtId="172" fontId="0" fillId="0" borderId="24" xfId="0" applyNumberFormat="1" applyBorder="1" applyAlignment="1">
      <alignment/>
    </xf>
    <xf numFmtId="172" fontId="0" fillId="0" borderId="25" xfId="0" applyNumberFormat="1" applyBorder="1" applyAlignment="1">
      <alignment/>
    </xf>
    <xf numFmtId="172" fontId="28" fillId="34" borderId="26" xfId="0" applyNumberFormat="1" applyFont="1" applyFill="1" applyBorder="1" applyAlignment="1">
      <alignment/>
    </xf>
    <xf numFmtId="172" fontId="28" fillId="34" borderId="27" xfId="0" applyNumberFormat="1" applyFont="1" applyFill="1" applyBorder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left" wrapText="1"/>
    </xf>
    <xf numFmtId="0" fontId="0" fillId="0" borderId="28" xfId="0" applyBorder="1" applyAlignment="1">
      <alignment horizontal="left"/>
    </xf>
    <xf numFmtId="172" fontId="0" fillId="33" borderId="29" xfId="0" applyNumberFormat="1" applyFill="1" applyBorder="1" applyAlignment="1">
      <alignment/>
    </xf>
    <xf numFmtId="172" fontId="0" fillId="33" borderId="30" xfId="0" applyNumberForma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28" xfId="0" applyFont="1" applyFill="1" applyBorder="1" applyAlignment="1">
      <alignment wrapText="1"/>
    </xf>
    <xf numFmtId="0" fontId="3" fillId="0" borderId="31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wrapText="1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eading" xfId="37"/>
    <cellStyle name="Heading1" xfId="38"/>
    <cellStyle name="Hyperlink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2" xfId="50"/>
    <cellStyle name="Followed Hyperlink" xfId="51"/>
    <cellStyle name="Poznámka" xfId="52"/>
    <cellStyle name="Percent" xfId="53"/>
    <cellStyle name="Propojená buňka" xfId="54"/>
    <cellStyle name="Result" xfId="55"/>
    <cellStyle name="Result2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1"/>
  <sheetViews>
    <sheetView tabSelected="1" zoomScale="85" zoomScaleNormal="85" zoomScalePageLayoutView="0" workbookViewId="0" topLeftCell="A1">
      <selection activeCell="M3" sqref="M3"/>
    </sheetView>
  </sheetViews>
  <sheetFormatPr defaultColWidth="9.140625" defaultRowHeight="15"/>
  <cols>
    <col min="1" max="1" width="20.57421875" style="8" customWidth="1"/>
    <col min="2" max="2" width="13.7109375" style="8" customWidth="1"/>
    <col min="3" max="3" width="13.140625" style="8" customWidth="1"/>
    <col min="4" max="4" width="13.421875" style="8" customWidth="1"/>
    <col min="5" max="5" width="13.28125" style="8" customWidth="1"/>
    <col min="6" max="6" width="13.8515625" style="8" customWidth="1"/>
    <col min="7" max="8" width="11.7109375" style="8" customWidth="1"/>
    <col min="9" max="10" width="14.00390625" style="8" customWidth="1"/>
    <col min="11" max="11" width="12.57421875" style="8" customWidth="1"/>
    <col min="12" max="12" width="14.421875" style="8" customWidth="1"/>
    <col min="13" max="13" width="12.57421875" style="8" customWidth="1"/>
    <col min="14" max="16384" width="9.140625" style="8" customWidth="1"/>
  </cols>
  <sheetData>
    <row r="1" spans="1:13" ht="15">
      <c r="A1" s="23"/>
      <c r="B1" s="23"/>
      <c r="C1" s="23"/>
      <c r="M1" s="28" t="s">
        <v>83</v>
      </c>
    </row>
    <row r="2" spans="1:13" ht="15">
      <c r="A2" s="23"/>
      <c r="B2" s="23"/>
      <c r="C2" s="23"/>
      <c r="M2" s="28" t="s">
        <v>82</v>
      </c>
    </row>
    <row r="3" spans="1:5" ht="15.75">
      <c r="A3" s="58" t="s">
        <v>71</v>
      </c>
      <c r="B3" s="58"/>
      <c r="C3" s="58"/>
      <c r="D3" s="59"/>
      <c r="E3" s="59"/>
    </row>
    <row r="4" spans="1:3" ht="15">
      <c r="A4" s="23"/>
      <c r="B4" s="23"/>
      <c r="C4" s="23"/>
    </row>
    <row r="5" spans="1:13" ht="121.5" customHeight="1">
      <c r="A5" s="73" t="s">
        <v>73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1:13" ht="16.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3" ht="19.5" customHeight="1">
      <c r="A7" s="73" t="s">
        <v>72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1:3" ht="15">
      <c r="A8" s="23"/>
      <c r="B8" s="23"/>
      <c r="C8" s="23"/>
    </row>
    <row r="9" spans="1:16" ht="60" customHeight="1">
      <c r="A9" s="64"/>
      <c r="B9" s="64"/>
      <c r="C9" s="24"/>
      <c r="D9" s="19" t="s">
        <v>0</v>
      </c>
      <c r="E9" s="19" t="s">
        <v>1</v>
      </c>
      <c r="F9" s="20" t="s">
        <v>2</v>
      </c>
      <c r="G9" s="19" t="s">
        <v>25</v>
      </c>
      <c r="H9" s="20" t="s">
        <v>3</v>
      </c>
      <c r="I9" s="20" t="s">
        <v>26</v>
      </c>
      <c r="J9" s="20" t="s">
        <v>4</v>
      </c>
      <c r="K9" s="20" t="s">
        <v>5</v>
      </c>
      <c r="L9" s="20" t="s">
        <v>6</v>
      </c>
      <c r="M9" s="20" t="s">
        <v>7</v>
      </c>
      <c r="N9" s="7"/>
      <c r="O9" s="7"/>
      <c r="P9" s="7"/>
    </row>
    <row r="10" spans="1:13" ht="45.75" customHeight="1">
      <c r="A10" s="65" t="s">
        <v>29</v>
      </c>
      <c r="B10" s="66"/>
      <c r="C10" s="24" t="s">
        <v>80</v>
      </c>
      <c r="D10" s="9">
        <v>3585000</v>
      </c>
      <c r="E10" s="10">
        <v>2739200</v>
      </c>
      <c r="F10" s="9">
        <v>893954</v>
      </c>
      <c r="G10" s="9">
        <v>146217</v>
      </c>
      <c r="H10" s="10"/>
      <c r="I10" s="9">
        <v>30</v>
      </c>
      <c r="J10" s="9">
        <v>1466544</v>
      </c>
      <c r="K10" s="9">
        <v>65331</v>
      </c>
      <c r="L10" s="9">
        <v>8896276</v>
      </c>
      <c r="M10" s="9">
        <v>9304531</v>
      </c>
    </row>
    <row r="11" spans="1:13" ht="45">
      <c r="A11" s="67"/>
      <c r="B11" s="68"/>
      <c r="C11" s="24" t="s">
        <v>81</v>
      </c>
      <c r="D11" s="37">
        <f>+D10/$L$10*100</f>
        <v>40.29776054609817</v>
      </c>
      <c r="E11" s="37">
        <f aca="true" t="shared" si="0" ref="E11:K11">+E10/$L$10*100</f>
        <v>30.7904116284162</v>
      </c>
      <c r="F11" s="37">
        <f t="shared" si="0"/>
        <v>10.048631584721516</v>
      </c>
      <c r="G11" s="37">
        <f t="shared" si="0"/>
        <v>1.6435753566998148</v>
      </c>
      <c r="H11" s="37">
        <f t="shared" si="0"/>
        <v>0</v>
      </c>
      <c r="I11" s="37">
        <f t="shared" si="0"/>
        <v>0.00033721975352383397</v>
      </c>
      <c r="J11" s="37">
        <f t="shared" si="0"/>
        <v>16.484920207061922</v>
      </c>
      <c r="K11" s="37">
        <f t="shared" si="0"/>
        <v>0.7343634572488533</v>
      </c>
      <c r="L11" s="37">
        <f>SUM(D11:K11)</f>
        <v>99.99999999999999</v>
      </c>
      <c r="M11" s="2"/>
    </row>
    <row r="12" spans="1:13" ht="45">
      <c r="A12" s="29"/>
      <c r="B12" s="29"/>
      <c r="C12" s="24" t="s">
        <v>35</v>
      </c>
      <c r="D12" s="9">
        <f>L10*(D13/100)</f>
        <v>5426728.36</v>
      </c>
      <c r="E12" s="6">
        <f>L10*(E13/100)</f>
        <v>889627.6000000001</v>
      </c>
      <c r="F12" s="30"/>
      <c r="G12" s="30"/>
      <c r="H12" s="31"/>
      <c r="I12" s="30"/>
      <c r="J12" s="30"/>
      <c r="K12" s="30"/>
      <c r="L12" s="32"/>
      <c r="M12" s="32"/>
    </row>
    <row r="13" spans="1:13" ht="45">
      <c r="A13" s="29"/>
      <c r="B13" s="29"/>
      <c r="C13" s="24" t="s">
        <v>36</v>
      </c>
      <c r="D13" s="3">
        <v>61</v>
      </c>
      <c r="E13" s="4">
        <v>10</v>
      </c>
      <c r="F13" s="30"/>
      <c r="G13" s="30"/>
      <c r="H13" s="31"/>
      <c r="I13" s="30"/>
      <c r="J13" s="30"/>
      <c r="K13" s="30"/>
      <c r="L13" s="32"/>
      <c r="M13" s="32"/>
    </row>
    <row r="14" spans="1:3" ht="15">
      <c r="A14" s="23"/>
      <c r="B14" s="23"/>
      <c r="C14" s="23"/>
    </row>
    <row r="15" spans="1:13" ht="60">
      <c r="A15" s="25"/>
      <c r="B15" s="25"/>
      <c r="C15" s="25"/>
      <c r="D15" s="19" t="s">
        <v>0</v>
      </c>
      <c r="E15" s="19" t="s">
        <v>1</v>
      </c>
      <c r="F15" s="20" t="s">
        <v>2</v>
      </c>
      <c r="G15" s="19" t="s">
        <v>25</v>
      </c>
      <c r="H15" s="20" t="s">
        <v>3</v>
      </c>
      <c r="I15" s="20" t="s">
        <v>26</v>
      </c>
      <c r="J15" s="20" t="s">
        <v>4</v>
      </c>
      <c r="K15" s="20" t="s">
        <v>5</v>
      </c>
      <c r="L15" s="20" t="s">
        <v>6</v>
      </c>
      <c r="M15" s="20" t="s">
        <v>7</v>
      </c>
    </row>
    <row r="16" spans="1:13" ht="45">
      <c r="A16" s="65" t="s">
        <v>30</v>
      </c>
      <c r="B16" s="66"/>
      <c r="C16" s="24" t="s">
        <v>80</v>
      </c>
      <c r="D16" s="9">
        <v>5667000</v>
      </c>
      <c r="E16" s="10">
        <v>3016300</v>
      </c>
      <c r="F16" s="5">
        <v>2325200</v>
      </c>
      <c r="G16" s="5">
        <v>862113</v>
      </c>
      <c r="H16" s="11"/>
      <c r="I16" s="5">
        <v>4599176</v>
      </c>
      <c r="J16" s="5">
        <v>441853</v>
      </c>
      <c r="K16" s="5">
        <v>222993</v>
      </c>
      <c r="L16" s="5">
        <v>17134635</v>
      </c>
      <c r="M16" s="5">
        <v>17231109</v>
      </c>
    </row>
    <row r="17" spans="1:13" ht="45">
      <c r="A17" s="67"/>
      <c r="B17" s="68"/>
      <c r="C17" s="24" t="s">
        <v>81</v>
      </c>
      <c r="D17" s="37">
        <f>+D16/$L$16*100</f>
        <v>33.07336281163853</v>
      </c>
      <c r="E17" s="37">
        <f aca="true" t="shared" si="1" ref="E17:K17">+E16/$L$16*100</f>
        <v>17.603526424694778</v>
      </c>
      <c r="F17" s="37">
        <f t="shared" si="1"/>
        <v>13.570175261976692</v>
      </c>
      <c r="G17" s="37">
        <f t="shared" si="1"/>
        <v>5.031405687953085</v>
      </c>
      <c r="H17" s="37">
        <f t="shared" si="1"/>
        <v>0</v>
      </c>
      <c r="I17" s="37">
        <f t="shared" si="1"/>
        <v>26.841400473368704</v>
      </c>
      <c r="J17" s="37">
        <f t="shared" si="1"/>
        <v>2.578712648387316</v>
      </c>
      <c r="K17" s="37">
        <f t="shared" si="1"/>
        <v>1.3014166919808914</v>
      </c>
      <c r="L17" s="37">
        <f>SUM(D17:K17)</f>
        <v>99.99999999999999</v>
      </c>
      <c r="M17" s="1"/>
    </row>
    <row r="18" spans="1:13" ht="45">
      <c r="A18" s="29"/>
      <c r="B18" s="29"/>
      <c r="C18" s="24" t="s">
        <v>35</v>
      </c>
      <c r="D18" s="9">
        <f>L16*(D19/100)</f>
        <v>7025200.35</v>
      </c>
      <c r="E18" s="6">
        <f>L16*(E19/100)</f>
        <v>1713463.5</v>
      </c>
      <c r="F18" s="30"/>
      <c r="G18" s="30"/>
      <c r="H18" s="31"/>
      <c r="I18" s="30"/>
      <c r="J18" s="30"/>
      <c r="K18" s="30"/>
      <c r="L18" s="33"/>
      <c r="M18" s="33"/>
    </row>
    <row r="19" spans="1:13" ht="45">
      <c r="A19" s="29"/>
      <c r="B19" s="29"/>
      <c r="C19" s="24" t="s">
        <v>36</v>
      </c>
      <c r="D19" s="3">
        <v>41</v>
      </c>
      <c r="E19" s="4">
        <v>10</v>
      </c>
      <c r="F19" s="30"/>
      <c r="G19" s="30"/>
      <c r="H19" s="31"/>
      <c r="I19" s="30"/>
      <c r="J19" s="30"/>
      <c r="K19" s="30"/>
      <c r="L19" s="33"/>
      <c r="M19" s="33"/>
    </row>
    <row r="20" spans="1:3" ht="15">
      <c r="A20" s="23"/>
      <c r="B20" s="23"/>
      <c r="C20" s="23"/>
    </row>
    <row r="21" spans="1:14" ht="60">
      <c r="A21" s="25"/>
      <c r="B21" s="25"/>
      <c r="C21" s="25"/>
      <c r="D21" s="19" t="s">
        <v>0</v>
      </c>
      <c r="E21" s="19" t="s">
        <v>1</v>
      </c>
      <c r="F21" s="20" t="s">
        <v>2</v>
      </c>
      <c r="G21" s="19" t="s">
        <v>25</v>
      </c>
      <c r="H21" s="20" t="s">
        <v>3</v>
      </c>
      <c r="I21" s="20" t="s">
        <v>26</v>
      </c>
      <c r="J21" s="20" t="s">
        <v>4</v>
      </c>
      <c r="K21" s="20" t="s">
        <v>5</v>
      </c>
      <c r="L21" s="20" t="s">
        <v>6</v>
      </c>
      <c r="M21" s="20" t="s">
        <v>7</v>
      </c>
      <c r="N21" s="17"/>
    </row>
    <row r="22" spans="1:13" ht="45">
      <c r="A22" s="65" t="s">
        <v>8</v>
      </c>
      <c r="B22" s="66"/>
      <c r="C22" s="24" t="s">
        <v>80</v>
      </c>
      <c r="D22" s="9">
        <v>22100000</v>
      </c>
      <c r="E22" s="10">
        <v>12896200</v>
      </c>
      <c r="F22" s="5">
        <v>50902663</v>
      </c>
      <c r="G22" s="5">
        <v>1782887</v>
      </c>
      <c r="H22" s="11"/>
      <c r="I22" s="5">
        <v>38365091</v>
      </c>
      <c r="J22" s="5">
        <v>2383278</v>
      </c>
      <c r="K22" s="5">
        <v>549603</v>
      </c>
      <c r="L22" s="5">
        <v>129265722</v>
      </c>
      <c r="M22" s="5">
        <v>129090136</v>
      </c>
    </row>
    <row r="23" spans="1:13" ht="45">
      <c r="A23" s="67"/>
      <c r="B23" s="68"/>
      <c r="C23" s="24" t="s">
        <v>81</v>
      </c>
      <c r="D23" s="37">
        <f>+D22/$L$22*100</f>
        <v>17.096566404510547</v>
      </c>
      <c r="E23" s="37">
        <f aca="true" t="shared" si="2" ref="E23:K23">+E22/$L$22*100</f>
        <v>9.976504057278232</v>
      </c>
      <c r="F23" s="37">
        <f t="shared" si="2"/>
        <v>39.378314848231774</v>
      </c>
      <c r="G23" s="37">
        <f t="shared" si="2"/>
        <v>1.3792418998750495</v>
      </c>
      <c r="H23" s="37">
        <f t="shared" si="2"/>
        <v>0</v>
      </c>
      <c r="I23" s="37">
        <f t="shared" si="2"/>
        <v>29.679245515682805</v>
      </c>
      <c r="J23" s="37">
        <f t="shared" si="2"/>
        <v>1.8437045514664747</v>
      </c>
      <c r="K23" s="37">
        <f t="shared" si="2"/>
        <v>0.4251730400732222</v>
      </c>
      <c r="L23" s="37">
        <f>SUM(D23:K23)</f>
        <v>99.77875031711811</v>
      </c>
      <c r="M23" s="1"/>
    </row>
    <row r="24" spans="1:13" ht="45">
      <c r="A24" s="29"/>
      <c r="B24" s="29"/>
      <c r="C24" s="24" t="s">
        <v>35</v>
      </c>
      <c r="D24" s="9">
        <f>L22*(D25/100)</f>
        <v>22100000</v>
      </c>
      <c r="E24" s="6">
        <f>L22*(E25/100)</f>
        <v>12896200</v>
      </c>
      <c r="F24" s="30"/>
      <c r="G24" s="30"/>
      <c r="H24" s="31"/>
      <c r="I24" s="30"/>
      <c r="J24" s="30"/>
      <c r="K24" s="30"/>
      <c r="L24" s="33"/>
      <c r="M24" s="33"/>
    </row>
    <row r="25" spans="1:13" ht="45">
      <c r="A25" s="29"/>
      <c r="B25" s="29"/>
      <c r="C25" s="24" t="s">
        <v>36</v>
      </c>
      <c r="D25" s="3">
        <v>17.096566404510547</v>
      </c>
      <c r="E25" s="4">
        <v>9.976504057278232</v>
      </c>
      <c r="F25" s="30"/>
      <c r="G25" s="30"/>
      <c r="H25" s="31"/>
      <c r="I25" s="30"/>
      <c r="J25" s="30"/>
      <c r="K25" s="30"/>
      <c r="L25" s="33"/>
      <c r="M25" s="33"/>
    </row>
    <row r="26" spans="1:3" ht="15">
      <c r="A26" s="23"/>
      <c r="B26" s="23"/>
      <c r="C26" s="23"/>
    </row>
    <row r="27" spans="1:13" ht="60">
      <c r="A27" s="26"/>
      <c r="B27" s="26"/>
      <c r="C27" s="26"/>
      <c r="D27" s="21" t="s">
        <v>0</v>
      </c>
      <c r="E27" s="21" t="s">
        <v>1</v>
      </c>
      <c r="F27" s="22" t="s">
        <v>2</v>
      </c>
      <c r="G27" s="21" t="s">
        <v>25</v>
      </c>
      <c r="H27" s="22" t="s">
        <v>3</v>
      </c>
      <c r="I27" s="22" t="s">
        <v>26</v>
      </c>
      <c r="J27" s="22" t="s">
        <v>4</v>
      </c>
      <c r="K27" s="22" t="s">
        <v>5</v>
      </c>
      <c r="L27" s="22" t="s">
        <v>6</v>
      </c>
      <c r="M27" s="22" t="s">
        <v>7</v>
      </c>
    </row>
    <row r="28" spans="1:13" ht="45">
      <c r="A28" s="69" t="s">
        <v>9</v>
      </c>
      <c r="B28" s="70"/>
      <c r="C28" s="24" t="s">
        <v>80</v>
      </c>
      <c r="D28" s="13">
        <v>1100000</v>
      </c>
      <c r="E28" s="10">
        <v>419000</v>
      </c>
      <c r="F28" s="13">
        <v>60000</v>
      </c>
      <c r="G28" s="14">
        <v>0</v>
      </c>
      <c r="H28" s="14">
        <v>0</v>
      </c>
      <c r="I28" s="13">
        <v>237220</v>
      </c>
      <c r="J28" s="13">
        <v>49967</v>
      </c>
      <c r="K28" s="13">
        <v>6000</v>
      </c>
      <c r="L28" s="13">
        <v>1872187</v>
      </c>
      <c r="M28" s="13">
        <v>1807436</v>
      </c>
    </row>
    <row r="29" spans="1:13" ht="45">
      <c r="A29" s="67"/>
      <c r="B29" s="68"/>
      <c r="C29" s="24" t="s">
        <v>81</v>
      </c>
      <c r="D29" s="37">
        <f>+D28/$L$28*100</f>
        <v>58.7548145564519</v>
      </c>
      <c r="E29" s="37">
        <f aca="true" t="shared" si="3" ref="E29:K29">+E28/$L$28*100</f>
        <v>22.380242999230312</v>
      </c>
      <c r="F29" s="37">
        <f t="shared" si="3"/>
        <v>3.204808066715558</v>
      </c>
      <c r="G29" s="37">
        <f t="shared" si="3"/>
        <v>0</v>
      </c>
      <c r="H29" s="37">
        <f t="shared" si="3"/>
        <v>0</v>
      </c>
      <c r="I29" s="37">
        <f t="shared" si="3"/>
        <v>12.670742826437746</v>
      </c>
      <c r="J29" s="37">
        <f t="shared" si="3"/>
        <v>2.668910744492938</v>
      </c>
      <c r="K29" s="37">
        <f t="shared" si="3"/>
        <v>0.3204808066715558</v>
      </c>
      <c r="L29" s="37">
        <f>SUM(D29:K29)</f>
        <v>100</v>
      </c>
      <c r="M29" s="12"/>
    </row>
    <row r="30" spans="1:5" ht="45">
      <c r="A30" s="23"/>
      <c r="B30" s="23"/>
      <c r="C30" s="24" t="s">
        <v>35</v>
      </c>
      <c r="D30" s="9">
        <f>L28*(D31/100)</f>
        <v>1310530.9</v>
      </c>
      <c r="E30" s="6">
        <f>L28*(E31/100)</f>
        <v>187218.7</v>
      </c>
    </row>
    <row r="31" spans="1:5" ht="45">
      <c r="A31" s="23"/>
      <c r="B31" s="23"/>
      <c r="C31" s="24" t="s">
        <v>36</v>
      </c>
      <c r="D31" s="12">
        <v>70</v>
      </c>
      <c r="E31" s="12">
        <v>10</v>
      </c>
    </row>
    <row r="32" spans="1:3" ht="15">
      <c r="A32" s="23"/>
      <c r="B32" s="23"/>
      <c r="C32" s="23"/>
    </row>
    <row r="33" spans="1:13" ht="60">
      <c r="A33" s="25"/>
      <c r="B33" s="25"/>
      <c r="C33" s="25"/>
      <c r="D33" s="19" t="s">
        <v>0</v>
      </c>
      <c r="E33" s="19" t="s">
        <v>1</v>
      </c>
      <c r="F33" s="20" t="s">
        <v>2</v>
      </c>
      <c r="G33" s="19" t="s">
        <v>25</v>
      </c>
      <c r="H33" s="20" t="s">
        <v>3</v>
      </c>
      <c r="I33" s="20" t="s">
        <v>26</v>
      </c>
      <c r="J33" s="20" t="s">
        <v>4</v>
      </c>
      <c r="K33" s="20" t="s">
        <v>5</v>
      </c>
      <c r="L33" s="20" t="s">
        <v>6</v>
      </c>
      <c r="M33" s="20" t="s">
        <v>7</v>
      </c>
    </row>
    <row r="34" spans="1:13" ht="45">
      <c r="A34" s="65" t="s">
        <v>27</v>
      </c>
      <c r="B34" s="66"/>
      <c r="C34" s="24" t="s">
        <v>80</v>
      </c>
      <c r="D34" s="9">
        <v>6970000</v>
      </c>
      <c r="E34" s="10">
        <v>8320931</v>
      </c>
      <c r="F34" s="5">
        <v>1730960</v>
      </c>
      <c r="G34" s="5">
        <v>624033</v>
      </c>
      <c r="H34" s="13">
        <v>106909</v>
      </c>
      <c r="I34" s="5">
        <v>3313650</v>
      </c>
      <c r="J34" s="5">
        <v>1558180</v>
      </c>
      <c r="K34" s="5">
        <v>1258125</v>
      </c>
      <c r="L34" s="5">
        <v>23882788</v>
      </c>
      <c r="M34" s="5">
        <v>22179325</v>
      </c>
    </row>
    <row r="35" spans="1:13" ht="45">
      <c r="A35" s="67"/>
      <c r="B35" s="68"/>
      <c r="C35" s="24" t="s">
        <v>81</v>
      </c>
      <c r="D35" s="37">
        <f>+D34/$L$34*100</f>
        <v>29.184197422846946</v>
      </c>
      <c r="E35" s="37">
        <f aca="true" t="shared" si="4" ref="E35:K35">+E34/$L$34*100</f>
        <v>34.84070201519186</v>
      </c>
      <c r="F35" s="37">
        <f t="shared" si="4"/>
        <v>7.247730038888258</v>
      </c>
      <c r="G35" s="37">
        <f t="shared" si="4"/>
        <v>2.6128984605984864</v>
      </c>
      <c r="H35" s="37">
        <f t="shared" si="4"/>
        <v>0.4476403676153722</v>
      </c>
      <c r="I35" s="37">
        <f t="shared" si="4"/>
        <v>13.87463641179581</v>
      </c>
      <c r="J35" s="37">
        <f t="shared" si="4"/>
        <v>6.524280163605689</v>
      </c>
      <c r="K35" s="37">
        <f t="shared" si="4"/>
        <v>5.2679151194575775</v>
      </c>
      <c r="L35" s="37">
        <f>SUM(D35:K35)</f>
        <v>100.00000000000001</v>
      </c>
      <c r="M35" s="1"/>
    </row>
    <row r="36" spans="1:13" ht="45">
      <c r="A36" s="29"/>
      <c r="B36" s="29"/>
      <c r="C36" s="24" t="s">
        <v>35</v>
      </c>
      <c r="D36" s="9">
        <f>L34*(D37/100)</f>
        <v>8120147.920000001</v>
      </c>
      <c r="E36" s="6">
        <f>L34*(E37/100)</f>
        <v>7164836.399999999</v>
      </c>
      <c r="F36" s="30"/>
      <c r="G36" s="30"/>
      <c r="H36" s="31"/>
      <c r="I36" s="30"/>
      <c r="J36" s="30"/>
      <c r="K36" s="30"/>
      <c r="L36" s="33"/>
      <c r="M36" s="33"/>
    </row>
    <row r="37" spans="1:13" ht="45">
      <c r="A37" s="29"/>
      <c r="B37" s="29"/>
      <c r="C37" s="24" t="s">
        <v>36</v>
      </c>
      <c r="D37" s="3">
        <v>34</v>
      </c>
      <c r="E37" s="4">
        <v>30</v>
      </c>
      <c r="F37" s="30"/>
      <c r="G37" s="30"/>
      <c r="H37" s="31"/>
      <c r="I37" s="30"/>
      <c r="J37" s="30"/>
      <c r="K37" s="30"/>
      <c r="L37" s="33"/>
      <c r="M37" s="33"/>
    </row>
    <row r="38" spans="1:3" ht="15">
      <c r="A38" s="23"/>
      <c r="B38" s="23"/>
      <c r="C38" s="23"/>
    </row>
    <row r="39" spans="1:13" ht="60">
      <c r="A39" s="25"/>
      <c r="B39" s="25"/>
      <c r="C39" s="25"/>
      <c r="D39" s="19" t="s">
        <v>0</v>
      </c>
      <c r="E39" s="19" t="s">
        <v>1</v>
      </c>
      <c r="F39" s="20" t="s">
        <v>2</v>
      </c>
      <c r="G39" s="19" t="s">
        <v>25</v>
      </c>
      <c r="H39" s="20" t="s">
        <v>3</v>
      </c>
      <c r="I39" s="20" t="s">
        <v>26</v>
      </c>
      <c r="J39" s="20" t="s">
        <v>4</v>
      </c>
      <c r="K39" s="20" t="s">
        <v>5</v>
      </c>
      <c r="L39" s="20" t="s">
        <v>6</v>
      </c>
      <c r="M39" s="20" t="s">
        <v>7</v>
      </c>
    </row>
    <row r="40" spans="1:13" ht="43.5" customHeight="1">
      <c r="A40" s="65" t="s">
        <v>10</v>
      </c>
      <c r="B40" s="66"/>
      <c r="C40" s="24" t="s">
        <v>80</v>
      </c>
      <c r="D40" s="9">
        <v>2669000</v>
      </c>
      <c r="E40" s="10">
        <v>310000</v>
      </c>
      <c r="F40" s="5">
        <v>348000</v>
      </c>
      <c r="G40" s="5">
        <v>277570</v>
      </c>
      <c r="H40" s="13"/>
      <c r="I40" s="5">
        <v>718499</v>
      </c>
      <c r="J40" s="5">
        <v>131466</v>
      </c>
      <c r="K40" s="5">
        <v>729464</v>
      </c>
      <c r="L40" s="5">
        <v>5183999</v>
      </c>
      <c r="M40" s="5">
        <v>4911037</v>
      </c>
    </row>
    <row r="41" spans="1:13" ht="45">
      <c r="A41" s="67"/>
      <c r="B41" s="68"/>
      <c r="C41" s="24" t="s">
        <v>81</v>
      </c>
      <c r="D41" s="37">
        <f>+D40/$L$40*100</f>
        <v>51.485349437760306</v>
      </c>
      <c r="E41" s="37">
        <f aca="true" t="shared" si="5" ref="E41:K41">+E40/$L$40*100</f>
        <v>5.979939425142636</v>
      </c>
      <c r="F41" s="37">
        <f t="shared" si="5"/>
        <v>6.712964257902056</v>
      </c>
      <c r="G41" s="37">
        <f t="shared" si="5"/>
        <v>5.3543606007640046</v>
      </c>
      <c r="H41" s="37">
        <f t="shared" si="5"/>
        <v>0</v>
      </c>
      <c r="I41" s="37">
        <f t="shared" si="5"/>
        <v>13.859937087179222</v>
      </c>
      <c r="J41" s="37">
        <f t="shared" si="5"/>
        <v>2.5359958595671026</v>
      </c>
      <c r="K41" s="37">
        <f t="shared" si="5"/>
        <v>14.071453331684673</v>
      </c>
      <c r="L41" s="37">
        <f>SUM(D41:K41)</f>
        <v>100</v>
      </c>
      <c r="M41" s="1"/>
    </row>
    <row r="42" spans="1:13" ht="45">
      <c r="A42" s="29"/>
      <c r="B42" s="29"/>
      <c r="C42" s="24" t="s">
        <v>35</v>
      </c>
      <c r="D42" s="9">
        <f>L40*(D43/100)</f>
        <v>2669000</v>
      </c>
      <c r="E42" s="6">
        <f>L40*(E43/100)</f>
        <v>155519.97</v>
      </c>
      <c r="F42" s="30"/>
      <c r="G42" s="30"/>
      <c r="H42" s="31"/>
      <c r="I42" s="30"/>
      <c r="J42" s="30"/>
      <c r="K42" s="30"/>
      <c r="L42" s="33"/>
      <c r="M42" s="33"/>
    </row>
    <row r="43" spans="1:13" ht="45">
      <c r="A43" s="29"/>
      <c r="B43" s="29"/>
      <c r="C43" s="24" t="s">
        <v>36</v>
      </c>
      <c r="D43" s="3">
        <v>51.485349437760306</v>
      </c>
      <c r="E43" s="4">
        <v>3</v>
      </c>
      <c r="F43" s="30"/>
      <c r="G43" s="30"/>
      <c r="H43" s="31"/>
      <c r="I43" s="30"/>
      <c r="J43" s="30"/>
      <c r="K43" s="30"/>
      <c r="L43" s="33"/>
      <c r="M43" s="33"/>
    </row>
    <row r="44" spans="1:3" ht="15">
      <c r="A44" s="23"/>
      <c r="B44" s="23"/>
      <c r="C44" s="23"/>
    </row>
    <row r="45" spans="1:13" ht="60">
      <c r="A45" s="25"/>
      <c r="B45" s="25"/>
      <c r="C45" s="25"/>
      <c r="D45" s="19" t="s">
        <v>0</v>
      </c>
      <c r="E45" s="19" t="s">
        <v>1</v>
      </c>
      <c r="F45" s="20" t="s">
        <v>2</v>
      </c>
      <c r="G45" s="19" t="s">
        <v>25</v>
      </c>
      <c r="H45" s="20" t="s">
        <v>3</v>
      </c>
      <c r="I45" s="20" t="s">
        <v>26</v>
      </c>
      <c r="J45" s="20" t="s">
        <v>4</v>
      </c>
      <c r="K45" s="20" t="s">
        <v>5</v>
      </c>
      <c r="L45" s="20" t="s">
        <v>6</v>
      </c>
      <c r="M45" s="20" t="s">
        <v>7</v>
      </c>
    </row>
    <row r="46" spans="1:13" ht="45">
      <c r="A46" s="65" t="s">
        <v>11</v>
      </c>
      <c r="B46" s="66"/>
      <c r="C46" s="24" t="s">
        <v>80</v>
      </c>
      <c r="D46" s="9">
        <v>21170000</v>
      </c>
      <c r="E46" s="10">
        <v>1464000</v>
      </c>
      <c r="F46" s="5">
        <v>15470608</v>
      </c>
      <c r="G46" s="9">
        <v>35877</v>
      </c>
      <c r="H46" s="11"/>
      <c r="I46" s="5">
        <v>6800321</v>
      </c>
      <c r="J46" s="5">
        <v>2975297</v>
      </c>
      <c r="K46" s="5">
        <v>792369</v>
      </c>
      <c r="L46" s="5">
        <v>48708472</v>
      </c>
      <c r="M46" s="5">
        <v>48048549</v>
      </c>
    </row>
    <row r="47" spans="1:13" ht="45">
      <c r="A47" s="67"/>
      <c r="B47" s="68"/>
      <c r="C47" s="24" t="s">
        <v>81</v>
      </c>
      <c r="D47" s="37">
        <f>+D46/$L$46*100</f>
        <v>43.46266497540715</v>
      </c>
      <c r="E47" s="37">
        <f aca="true" t="shared" si="6" ref="E47:K47">+E46/$L$46*100</f>
        <v>3.0056372944731256</v>
      </c>
      <c r="F47" s="37">
        <f t="shared" si="6"/>
        <v>31.761636866785718</v>
      </c>
      <c r="G47" s="37">
        <f t="shared" si="6"/>
        <v>0.0736565909930412</v>
      </c>
      <c r="H47" s="37">
        <f t="shared" si="6"/>
        <v>0</v>
      </c>
      <c r="I47" s="37">
        <f t="shared" si="6"/>
        <v>13.961269407096161</v>
      </c>
      <c r="J47" s="37">
        <f t="shared" si="6"/>
        <v>6.108376793260934</v>
      </c>
      <c r="K47" s="37">
        <f t="shared" si="6"/>
        <v>1.6267580719838632</v>
      </c>
      <c r="L47" s="37">
        <f>SUM(D47:K47)</f>
        <v>99.99999999999997</v>
      </c>
      <c r="M47" s="2"/>
    </row>
    <row r="48" spans="1:13" ht="45">
      <c r="A48" s="29"/>
      <c r="B48" s="29"/>
      <c r="C48" s="24" t="s">
        <v>35</v>
      </c>
      <c r="D48" s="9">
        <f>L46*(D49/100)</f>
        <v>21170000</v>
      </c>
      <c r="E48" s="6">
        <f>L46*(E49/100)</f>
        <v>1464000</v>
      </c>
      <c r="F48" s="30"/>
      <c r="G48" s="30"/>
      <c r="H48" s="31"/>
      <c r="I48" s="30"/>
      <c r="J48" s="30"/>
      <c r="K48" s="30"/>
      <c r="L48" s="32"/>
      <c r="M48" s="32"/>
    </row>
    <row r="49" spans="1:13" ht="45">
      <c r="A49" s="29"/>
      <c r="B49" s="29"/>
      <c r="C49" s="24" t="s">
        <v>36</v>
      </c>
      <c r="D49" s="3">
        <v>43.46266497540715</v>
      </c>
      <c r="E49" s="4">
        <v>3.0056372944731256</v>
      </c>
      <c r="F49" s="30"/>
      <c r="G49" s="30"/>
      <c r="H49" s="31"/>
      <c r="I49" s="30"/>
      <c r="J49" s="30"/>
      <c r="K49" s="30"/>
      <c r="L49" s="32"/>
      <c r="M49" s="32"/>
    </row>
    <row r="50" spans="1:3" ht="15">
      <c r="A50" s="23"/>
      <c r="B50" s="23"/>
      <c r="C50" s="23"/>
    </row>
    <row r="51" spans="1:13" ht="60">
      <c r="A51" s="25"/>
      <c r="B51" s="25"/>
      <c r="C51" s="25"/>
      <c r="D51" s="19" t="s">
        <v>0</v>
      </c>
      <c r="E51" s="19" t="s">
        <v>1</v>
      </c>
      <c r="F51" s="20" t="s">
        <v>2</v>
      </c>
      <c r="G51" s="19" t="s">
        <v>25</v>
      </c>
      <c r="H51" s="20" t="s">
        <v>3</v>
      </c>
      <c r="I51" s="20" t="s">
        <v>26</v>
      </c>
      <c r="J51" s="20" t="s">
        <v>4</v>
      </c>
      <c r="K51" s="20" t="s">
        <v>5</v>
      </c>
      <c r="L51" s="20" t="s">
        <v>6</v>
      </c>
      <c r="M51" s="20" t="s">
        <v>7</v>
      </c>
    </row>
    <row r="52" spans="1:13" ht="31.5" customHeight="1">
      <c r="A52" s="64" t="s">
        <v>28</v>
      </c>
      <c r="B52" s="64"/>
      <c r="C52" s="24" t="s">
        <v>80</v>
      </c>
      <c r="D52" s="9">
        <v>59544135</v>
      </c>
      <c r="E52" s="10">
        <v>10160000</v>
      </c>
      <c r="F52" s="5">
        <v>14878788</v>
      </c>
      <c r="G52" s="5">
        <v>4581594</v>
      </c>
      <c r="H52" s="13">
        <v>12619141</v>
      </c>
      <c r="I52" s="5">
        <v>175558536</v>
      </c>
      <c r="J52" s="5">
        <v>11113214</v>
      </c>
      <c r="K52" s="5">
        <v>1048815</v>
      </c>
      <c r="L52" s="5">
        <v>289504223</v>
      </c>
      <c r="M52" s="5">
        <v>288993741</v>
      </c>
    </row>
    <row r="53" spans="1:13" ht="45">
      <c r="A53" s="64"/>
      <c r="B53" s="64"/>
      <c r="C53" s="24" t="s">
        <v>81</v>
      </c>
      <c r="D53" s="37">
        <f>+D52/$L$52*100</f>
        <v>20.56762225537553</v>
      </c>
      <c r="E53" s="37">
        <f aca="true" t="shared" si="7" ref="E53:K53">+E52/$L$52*100</f>
        <v>3.5094479433552164</v>
      </c>
      <c r="F53" s="37">
        <f t="shared" si="7"/>
        <v>5.139402750612035</v>
      </c>
      <c r="G53" s="37">
        <f t="shared" si="7"/>
        <v>1.5825655158059646</v>
      </c>
      <c r="H53" s="37">
        <f t="shared" si="7"/>
        <v>4.358879766669242</v>
      </c>
      <c r="I53" s="37">
        <f t="shared" si="7"/>
        <v>60.64109676217054</v>
      </c>
      <c r="J53" s="37">
        <f t="shared" si="7"/>
        <v>3.838705316571496</v>
      </c>
      <c r="K53" s="37">
        <f t="shared" si="7"/>
        <v>0.36227968943997063</v>
      </c>
      <c r="L53" s="37">
        <f>SUM(D53:K53)</f>
        <v>99.99999999999999</v>
      </c>
      <c r="M53" s="1"/>
    </row>
    <row r="54" spans="1:13" ht="45">
      <c r="A54" s="18"/>
      <c r="B54" s="27"/>
      <c r="C54" s="24" t="s">
        <v>35</v>
      </c>
      <c r="D54" s="9">
        <f>L52*(D55/100)</f>
        <v>59544135</v>
      </c>
      <c r="E54" s="6">
        <f>L52*(E55/100)</f>
        <v>8685126.69</v>
      </c>
      <c r="F54" s="30"/>
      <c r="G54" s="30"/>
      <c r="H54" s="31"/>
      <c r="I54" s="30"/>
      <c r="J54" s="30"/>
      <c r="K54" s="30"/>
      <c r="L54" s="33"/>
      <c r="M54" s="33"/>
    </row>
    <row r="55" spans="1:13" ht="45">
      <c r="A55" s="18"/>
      <c r="B55" s="27"/>
      <c r="C55" s="24" t="s">
        <v>36</v>
      </c>
      <c r="D55" s="3">
        <v>20.56762225537553</v>
      </c>
      <c r="E55" s="4">
        <v>3</v>
      </c>
      <c r="F55" s="30"/>
      <c r="G55" s="30"/>
      <c r="H55" s="31"/>
      <c r="I55" s="30"/>
      <c r="J55" s="30"/>
      <c r="K55" s="30"/>
      <c r="L55" s="33"/>
      <c r="M55" s="33"/>
    </row>
    <row r="56" spans="1:3" ht="15">
      <c r="A56" s="18"/>
      <c r="B56" s="27"/>
      <c r="C56" s="29"/>
    </row>
    <row r="57" spans="1:13" ht="60">
      <c r="A57" s="25"/>
      <c r="B57" s="25"/>
      <c r="C57" s="25"/>
      <c r="D57" s="19" t="s">
        <v>0</v>
      </c>
      <c r="E57" s="19" t="s">
        <v>1</v>
      </c>
      <c r="F57" s="20" t="s">
        <v>2</v>
      </c>
      <c r="G57" s="19" t="s">
        <v>25</v>
      </c>
      <c r="H57" s="20" t="s">
        <v>3</v>
      </c>
      <c r="I57" s="20" t="s">
        <v>26</v>
      </c>
      <c r="J57" s="20" t="s">
        <v>4</v>
      </c>
      <c r="K57" s="20" t="s">
        <v>5</v>
      </c>
      <c r="L57" s="20" t="s">
        <v>6</v>
      </c>
      <c r="M57" s="20" t="s">
        <v>7</v>
      </c>
    </row>
    <row r="58" spans="1:13" ht="45">
      <c r="A58" s="65" t="s">
        <v>12</v>
      </c>
      <c r="B58" s="66"/>
      <c r="C58" s="24" t="s">
        <v>80</v>
      </c>
      <c r="D58" s="15">
        <v>472000</v>
      </c>
      <c r="E58" s="15">
        <v>50000</v>
      </c>
      <c r="F58" s="15">
        <v>17500</v>
      </c>
      <c r="G58" s="15">
        <v>0</v>
      </c>
      <c r="H58" s="15">
        <v>174430</v>
      </c>
      <c r="I58" s="15">
        <v>2299365</v>
      </c>
      <c r="J58" s="15">
        <v>410725</v>
      </c>
      <c r="K58" s="15">
        <v>75836</v>
      </c>
      <c r="L58" s="15">
        <v>3499856</v>
      </c>
      <c r="M58" s="15">
        <v>3383123</v>
      </c>
    </row>
    <row r="59" spans="1:13" ht="47.25" customHeight="1">
      <c r="A59" s="67"/>
      <c r="B59" s="68"/>
      <c r="C59" s="24" t="s">
        <v>81</v>
      </c>
      <c r="D59" s="37">
        <f>+D58/$L$58*100</f>
        <v>13.486269149359288</v>
      </c>
      <c r="E59" s="37">
        <f aca="true" t="shared" si="8" ref="E59:K59">+E58/$L$58*100</f>
        <v>1.4286302064999246</v>
      </c>
      <c r="F59" s="37">
        <f t="shared" si="8"/>
        <v>0.5000205722749735</v>
      </c>
      <c r="G59" s="37">
        <f t="shared" si="8"/>
        <v>0</v>
      </c>
      <c r="H59" s="37">
        <f t="shared" si="8"/>
        <v>4.983919338395637</v>
      </c>
      <c r="I59" s="37">
        <f t="shared" si="8"/>
        <v>65.69884589537398</v>
      </c>
      <c r="J59" s="37">
        <f t="shared" si="8"/>
        <v>11.73548283129363</v>
      </c>
      <c r="K59" s="37">
        <f t="shared" si="8"/>
        <v>2.1668320068025655</v>
      </c>
      <c r="L59" s="37">
        <f>SUM(D59:K59)</f>
        <v>100</v>
      </c>
      <c r="M59" s="1"/>
    </row>
    <row r="60" spans="1:13" ht="48.75" customHeight="1">
      <c r="A60" s="29"/>
      <c r="B60" s="29"/>
      <c r="C60" s="24" t="s">
        <v>35</v>
      </c>
      <c r="D60" s="9">
        <f>L58*(D61/100)</f>
        <v>471999.99999999994</v>
      </c>
      <c r="E60" s="6">
        <f>L58*(E61/100)</f>
        <v>104995.68</v>
      </c>
      <c r="F60" s="34"/>
      <c r="G60" s="34"/>
      <c r="H60" s="35"/>
      <c r="I60" s="34"/>
      <c r="J60" s="34"/>
      <c r="K60" s="34"/>
      <c r="L60" s="33"/>
      <c r="M60" s="33"/>
    </row>
    <row r="61" spans="1:13" ht="44.25" customHeight="1">
      <c r="A61" s="29"/>
      <c r="B61" s="29"/>
      <c r="C61" s="24" t="s">
        <v>36</v>
      </c>
      <c r="D61" s="16">
        <v>13.486269149359288</v>
      </c>
      <c r="E61" s="16">
        <v>3</v>
      </c>
      <c r="F61" s="34"/>
      <c r="G61" s="34"/>
      <c r="H61" s="35"/>
      <c r="I61" s="34"/>
      <c r="J61" s="34"/>
      <c r="K61" s="34"/>
      <c r="L61" s="33"/>
      <c r="M61" s="33"/>
    </row>
    <row r="62" spans="1:3" ht="15">
      <c r="A62" s="23"/>
      <c r="B62" s="23"/>
      <c r="C62" s="23"/>
    </row>
    <row r="63" spans="1:13" ht="60">
      <c r="A63" s="25"/>
      <c r="B63" s="25"/>
      <c r="C63" s="25"/>
      <c r="D63" s="19" t="s">
        <v>0</v>
      </c>
      <c r="E63" s="19" t="s">
        <v>1</v>
      </c>
      <c r="F63" s="20" t="s">
        <v>2</v>
      </c>
      <c r="G63" s="19" t="s">
        <v>25</v>
      </c>
      <c r="H63" s="20" t="s">
        <v>3</v>
      </c>
      <c r="I63" s="20" t="s">
        <v>26</v>
      </c>
      <c r="J63" s="20" t="s">
        <v>4</v>
      </c>
      <c r="K63" s="20" t="s">
        <v>5</v>
      </c>
      <c r="L63" s="20" t="s">
        <v>6</v>
      </c>
      <c r="M63" s="20" t="s">
        <v>7</v>
      </c>
    </row>
    <row r="64" spans="1:13" ht="46.5" customHeight="1">
      <c r="A64" s="64" t="s">
        <v>31</v>
      </c>
      <c r="B64" s="64"/>
      <c r="C64" s="24" t="s">
        <v>80</v>
      </c>
      <c r="D64" s="9">
        <v>9011000</v>
      </c>
      <c r="E64" s="10">
        <v>1730000</v>
      </c>
      <c r="F64" s="9">
        <v>2197043</v>
      </c>
      <c r="G64" s="9"/>
      <c r="H64" s="10">
        <v>2090966</v>
      </c>
      <c r="I64" s="9">
        <v>25792771</v>
      </c>
      <c r="J64" s="9">
        <v>576089</v>
      </c>
      <c r="K64" s="9"/>
      <c r="L64" s="9">
        <v>40373678</v>
      </c>
      <c r="M64" s="9">
        <v>40558163</v>
      </c>
    </row>
    <row r="65" spans="1:13" ht="42.75" customHeight="1">
      <c r="A65" s="64"/>
      <c r="B65" s="64"/>
      <c r="C65" s="24" t="s">
        <v>81</v>
      </c>
      <c r="D65" s="37">
        <f>+D64/$L$64*100</f>
        <v>22.318997045550322</v>
      </c>
      <c r="E65" s="37">
        <f aca="true" t="shared" si="9" ref="E65:J65">+E64/$L$64*100</f>
        <v>4.2849700242816615</v>
      </c>
      <c r="F65" s="37">
        <f t="shared" si="9"/>
        <v>5.441770749744425</v>
      </c>
      <c r="G65" s="37">
        <f t="shared" si="9"/>
        <v>0</v>
      </c>
      <c r="H65" s="37">
        <f t="shared" si="9"/>
        <v>5.179032735139959</v>
      </c>
      <c r="I65" s="37">
        <f t="shared" si="9"/>
        <v>63.88511594113373</v>
      </c>
      <c r="J65" s="37">
        <f t="shared" si="9"/>
        <v>1.4268925412245077</v>
      </c>
      <c r="K65" s="37">
        <f>+K64/$L$64*100</f>
        <v>0</v>
      </c>
      <c r="L65" s="37">
        <f>SUM(D65:K65)</f>
        <v>102.53677903707461</v>
      </c>
      <c r="M65" s="2"/>
    </row>
    <row r="66" spans="1:13" ht="42.75" customHeight="1">
      <c r="A66" s="29"/>
      <c r="B66" s="29"/>
      <c r="C66" s="24" t="s">
        <v>35</v>
      </c>
      <c r="D66" s="9">
        <f>L64*(D67/100)</f>
        <v>9011000</v>
      </c>
      <c r="E66" s="6">
        <f>L64*(E67/100)</f>
        <v>1211210.3399999999</v>
      </c>
      <c r="F66" s="30"/>
      <c r="G66" s="30"/>
      <c r="H66" s="31"/>
      <c r="I66" s="30"/>
      <c r="J66" s="30"/>
      <c r="K66" s="32"/>
      <c r="L66" s="32"/>
      <c r="M66" s="32"/>
    </row>
    <row r="67" spans="1:13" ht="42.75" customHeight="1">
      <c r="A67" s="29"/>
      <c r="B67" s="29"/>
      <c r="C67" s="24" t="s">
        <v>36</v>
      </c>
      <c r="D67" s="3">
        <v>22.318997045550322</v>
      </c>
      <c r="E67" s="4">
        <v>3</v>
      </c>
      <c r="F67" s="30"/>
      <c r="G67" s="30"/>
      <c r="H67" s="31"/>
      <c r="I67" s="30"/>
      <c r="J67" s="30"/>
      <c r="K67" s="32"/>
      <c r="L67" s="32"/>
      <c r="M67" s="32"/>
    </row>
    <row r="68" spans="1:3" ht="15">
      <c r="A68" s="23"/>
      <c r="B68" s="23"/>
      <c r="C68" s="23"/>
    </row>
    <row r="69" spans="1:13" ht="60">
      <c r="A69" s="25"/>
      <c r="B69" s="25"/>
      <c r="C69" s="25"/>
      <c r="D69" s="19" t="s">
        <v>0</v>
      </c>
      <c r="E69" s="19" t="s">
        <v>1</v>
      </c>
      <c r="F69" s="20" t="s">
        <v>2</v>
      </c>
      <c r="G69" s="19" t="s">
        <v>25</v>
      </c>
      <c r="H69" s="20" t="s">
        <v>3</v>
      </c>
      <c r="I69" s="20" t="s">
        <v>26</v>
      </c>
      <c r="J69" s="20" t="s">
        <v>4</v>
      </c>
      <c r="K69" s="20" t="s">
        <v>5</v>
      </c>
      <c r="L69" s="20" t="s">
        <v>6</v>
      </c>
      <c r="M69" s="20" t="s">
        <v>7</v>
      </c>
    </row>
    <row r="70" spans="1:13" ht="45">
      <c r="A70" s="64" t="s">
        <v>13</v>
      </c>
      <c r="B70" s="64"/>
      <c r="C70" s="24" t="s">
        <v>80</v>
      </c>
      <c r="D70" s="9">
        <v>556000</v>
      </c>
      <c r="E70" s="10">
        <v>253548</v>
      </c>
      <c r="F70" s="9">
        <v>91000</v>
      </c>
      <c r="G70" s="9"/>
      <c r="H70" s="10"/>
      <c r="I70" s="9">
        <v>245663</v>
      </c>
      <c r="J70" s="9">
        <v>88300</v>
      </c>
      <c r="K70" s="9"/>
      <c r="L70" s="9">
        <v>1234511</v>
      </c>
      <c r="M70" s="9">
        <v>1265366</v>
      </c>
    </row>
    <row r="71" spans="1:13" ht="45">
      <c r="A71" s="64"/>
      <c r="B71" s="64"/>
      <c r="C71" s="24" t="s">
        <v>81</v>
      </c>
      <c r="D71" s="37">
        <f>+D70/$L$70*100</f>
        <v>45.038075804913845</v>
      </c>
      <c r="E71" s="37">
        <f aca="true" t="shared" si="10" ref="E71:K71">+E70/$L$70*100</f>
        <v>20.53833461184226</v>
      </c>
      <c r="F71" s="37">
        <f t="shared" si="10"/>
        <v>7.371339745048849</v>
      </c>
      <c r="G71" s="37">
        <f t="shared" si="10"/>
        <v>0</v>
      </c>
      <c r="H71" s="37">
        <f t="shared" si="10"/>
        <v>0</v>
      </c>
      <c r="I71" s="37">
        <f t="shared" si="10"/>
        <v>19.899620173493794</v>
      </c>
      <c r="J71" s="37">
        <f t="shared" si="10"/>
        <v>7.152629664701246</v>
      </c>
      <c r="K71" s="37">
        <f t="shared" si="10"/>
        <v>0</v>
      </c>
      <c r="L71" s="37">
        <f>SUM(D71:K71)</f>
        <v>99.99999999999999</v>
      </c>
      <c r="M71" s="2"/>
    </row>
    <row r="72" spans="1:13" ht="45">
      <c r="A72" s="29"/>
      <c r="B72" s="29"/>
      <c r="C72" s="24" t="s">
        <v>35</v>
      </c>
      <c r="D72" s="9">
        <f>L70*(D73/100)</f>
        <v>691326.16</v>
      </c>
      <c r="E72" s="6">
        <f>L70*(E73/100)</f>
        <v>123451.1</v>
      </c>
      <c r="F72" s="30"/>
      <c r="G72" s="30"/>
      <c r="H72" s="31"/>
      <c r="I72" s="30"/>
      <c r="J72" s="30"/>
      <c r="K72" s="32"/>
      <c r="L72" s="32"/>
      <c r="M72" s="32"/>
    </row>
    <row r="73" spans="1:13" ht="45">
      <c r="A73" s="29"/>
      <c r="B73" s="29"/>
      <c r="C73" s="24" t="s">
        <v>36</v>
      </c>
      <c r="D73" s="3">
        <v>56</v>
      </c>
      <c r="E73" s="4">
        <v>10</v>
      </c>
      <c r="F73" s="30"/>
      <c r="G73" s="30"/>
      <c r="H73" s="31"/>
      <c r="I73" s="30"/>
      <c r="J73" s="30"/>
      <c r="K73" s="32"/>
      <c r="L73" s="32"/>
      <c r="M73" s="32"/>
    </row>
    <row r="74" spans="1:3" ht="15">
      <c r="A74" s="23"/>
      <c r="B74" s="23"/>
      <c r="C74" s="23"/>
    </row>
    <row r="75" spans="1:13" ht="60">
      <c r="A75" s="25"/>
      <c r="B75" s="25"/>
      <c r="C75" s="25"/>
      <c r="D75" s="19" t="s">
        <v>0</v>
      </c>
      <c r="E75" s="19" t="s">
        <v>1</v>
      </c>
      <c r="F75" s="20" t="s">
        <v>2</v>
      </c>
      <c r="G75" s="19" t="s">
        <v>25</v>
      </c>
      <c r="H75" s="20" t="s">
        <v>3</v>
      </c>
      <c r="I75" s="20" t="s">
        <v>26</v>
      </c>
      <c r="J75" s="20" t="s">
        <v>4</v>
      </c>
      <c r="K75" s="20" t="s">
        <v>5</v>
      </c>
      <c r="L75" s="20" t="s">
        <v>6</v>
      </c>
      <c r="M75" s="20" t="s">
        <v>7</v>
      </c>
    </row>
    <row r="76" spans="1:13" ht="45">
      <c r="A76" s="64" t="s">
        <v>14</v>
      </c>
      <c r="B76" s="64"/>
      <c r="C76" s="24" t="s">
        <v>80</v>
      </c>
      <c r="D76" s="9">
        <v>2737000</v>
      </c>
      <c r="E76" s="10">
        <v>1150900</v>
      </c>
      <c r="F76" s="9">
        <v>954316</v>
      </c>
      <c r="G76" s="9"/>
      <c r="H76" s="10">
        <v>236800</v>
      </c>
      <c r="I76" s="9">
        <v>19380</v>
      </c>
      <c r="J76" s="9">
        <v>5697959</v>
      </c>
      <c r="K76" s="9">
        <v>329180</v>
      </c>
      <c r="L76" s="5">
        <v>11351535</v>
      </c>
      <c r="M76" s="5">
        <v>11348612</v>
      </c>
    </row>
    <row r="77" spans="1:13" ht="45">
      <c r="A77" s="64"/>
      <c r="B77" s="64"/>
      <c r="C77" s="24" t="s">
        <v>81</v>
      </c>
      <c r="D77" s="37">
        <f>+D76/$L$76*100</f>
        <v>24.11127658065627</v>
      </c>
      <c r="E77" s="37">
        <f aca="true" t="shared" si="11" ref="E77:K77">+E76/$L$76*100</f>
        <v>10.13871692242503</v>
      </c>
      <c r="F77" s="37">
        <f t="shared" si="11"/>
        <v>8.406933511635211</v>
      </c>
      <c r="G77" s="37">
        <f t="shared" si="11"/>
        <v>0</v>
      </c>
      <c r="H77" s="37">
        <f t="shared" si="11"/>
        <v>2.0860614886004405</v>
      </c>
      <c r="I77" s="37">
        <f t="shared" si="11"/>
        <v>0.1707258093288705</v>
      </c>
      <c r="J77" s="37">
        <f t="shared" si="11"/>
        <v>50.19549338481536</v>
      </c>
      <c r="K77" s="37">
        <f t="shared" si="11"/>
        <v>2.899872131830629</v>
      </c>
      <c r="L77" s="38">
        <f>SUM(D77:K77)</f>
        <v>98.00907982929182</v>
      </c>
      <c r="M77" s="1"/>
    </row>
    <row r="78" spans="1:13" ht="45">
      <c r="A78" s="29"/>
      <c r="B78" s="29"/>
      <c r="C78" s="24" t="s">
        <v>35</v>
      </c>
      <c r="D78" s="9">
        <f>L76*(D79/100)</f>
        <v>2737000</v>
      </c>
      <c r="E78" s="6">
        <f>L76*(E79/100)</f>
        <v>1150900</v>
      </c>
      <c r="F78" s="30"/>
      <c r="G78" s="30"/>
      <c r="H78" s="31"/>
      <c r="I78" s="30"/>
      <c r="J78" s="30"/>
      <c r="K78" s="30"/>
      <c r="L78" s="33"/>
      <c r="M78" s="33"/>
    </row>
    <row r="79" spans="1:13" ht="45">
      <c r="A79" s="29"/>
      <c r="B79" s="29"/>
      <c r="C79" s="24" t="s">
        <v>36</v>
      </c>
      <c r="D79" s="3">
        <v>24.11127658065627</v>
      </c>
      <c r="E79" s="4">
        <v>10.13871692242503</v>
      </c>
      <c r="F79" s="30"/>
      <c r="G79" s="30"/>
      <c r="H79" s="31"/>
      <c r="I79" s="30"/>
      <c r="J79" s="30"/>
      <c r="K79" s="30"/>
      <c r="L79" s="33"/>
      <c r="M79" s="33"/>
    </row>
    <row r="80" spans="1:3" ht="15">
      <c r="A80" s="23"/>
      <c r="B80" s="23"/>
      <c r="C80" s="23"/>
    </row>
    <row r="81" spans="1:13" ht="60">
      <c r="A81" s="25"/>
      <c r="B81" s="25"/>
      <c r="C81" s="25"/>
      <c r="D81" s="19" t="s">
        <v>0</v>
      </c>
      <c r="E81" s="19" t="s">
        <v>1</v>
      </c>
      <c r="F81" s="20" t="s">
        <v>2</v>
      </c>
      <c r="G81" s="19" t="s">
        <v>25</v>
      </c>
      <c r="H81" s="20" t="s">
        <v>3</v>
      </c>
      <c r="I81" s="20" t="s">
        <v>26</v>
      </c>
      <c r="J81" s="20" t="s">
        <v>4</v>
      </c>
      <c r="K81" s="20" t="s">
        <v>5</v>
      </c>
      <c r="L81" s="20" t="s">
        <v>6</v>
      </c>
      <c r="M81" s="20" t="s">
        <v>7</v>
      </c>
    </row>
    <row r="82" spans="1:13" ht="45">
      <c r="A82" s="64" t="s">
        <v>15</v>
      </c>
      <c r="B82" s="64"/>
      <c r="C82" s="24" t="s">
        <v>80</v>
      </c>
      <c r="D82" s="15">
        <v>300000</v>
      </c>
      <c r="E82" s="15">
        <v>629000</v>
      </c>
      <c r="F82" s="15">
        <v>81926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1010926</v>
      </c>
      <c r="M82" s="15">
        <v>1010926</v>
      </c>
    </row>
    <row r="83" spans="1:13" ht="45">
      <c r="A83" s="64"/>
      <c r="B83" s="64"/>
      <c r="C83" s="24" t="s">
        <v>81</v>
      </c>
      <c r="D83" s="37">
        <f>+D82/$L$82*100</f>
        <v>29.675762617639666</v>
      </c>
      <c r="E83" s="37">
        <f aca="true" t="shared" si="12" ref="E83:K83">+E82/$L$82*100</f>
        <v>62.22018228831784</v>
      </c>
      <c r="F83" s="37">
        <f t="shared" si="12"/>
        <v>8.104055094042492</v>
      </c>
      <c r="G83" s="37">
        <f t="shared" si="12"/>
        <v>0</v>
      </c>
      <c r="H83" s="37">
        <f t="shared" si="12"/>
        <v>0</v>
      </c>
      <c r="I83" s="37">
        <f t="shared" si="12"/>
        <v>0</v>
      </c>
      <c r="J83" s="37">
        <f t="shared" si="12"/>
        <v>0</v>
      </c>
      <c r="K83" s="37">
        <f t="shared" si="12"/>
        <v>0</v>
      </c>
      <c r="L83" s="38">
        <f>SUM(D83:K83)</f>
        <v>100</v>
      </c>
      <c r="M83" s="1"/>
    </row>
    <row r="84" spans="1:5" ht="45">
      <c r="A84" s="23"/>
      <c r="B84" s="23"/>
      <c r="C84" s="24" t="s">
        <v>35</v>
      </c>
      <c r="D84" s="9">
        <f>L82*(D85/100)</f>
        <v>808740.8</v>
      </c>
      <c r="E84" s="6">
        <f>L82*(E85/100)</f>
        <v>101092.6</v>
      </c>
    </row>
    <row r="85" spans="1:5" ht="45">
      <c r="A85" s="23"/>
      <c r="B85" s="23"/>
      <c r="C85" s="24" t="s">
        <v>36</v>
      </c>
      <c r="D85" s="16">
        <v>80</v>
      </c>
      <c r="E85" s="16">
        <v>10</v>
      </c>
    </row>
    <row r="86" spans="1:3" ht="15">
      <c r="A86" s="23"/>
      <c r="B86" s="23"/>
      <c r="C86" s="23"/>
    </row>
    <row r="87" spans="1:13" ht="60">
      <c r="A87" s="25"/>
      <c r="B87" s="25"/>
      <c r="C87" s="25"/>
      <c r="D87" s="19" t="s">
        <v>0</v>
      </c>
      <c r="E87" s="19" t="s">
        <v>1</v>
      </c>
      <c r="F87" s="20" t="s">
        <v>2</v>
      </c>
      <c r="G87" s="19" t="s">
        <v>25</v>
      </c>
      <c r="H87" s="20" t="s">
        <v>3</v>
      </c>
      <c r="I87" s="20" t="s">
        <v>26</v>
      </c>
      <c r="J87" s="20" t="s">
        <v>4</v>
      </c>
      <c r="K87" s="20" t="s">
        <v>5</v>
      </c>
      <c r="L87" s="20" t="s">
        <v>6</v>
      </c>
      <c r="M87" s="20" t="s">
        <v>7</v>
      </c>
    </row>
    <row r="88" spans="1:13" ht="45">
      <c r="A88" s="64" t="s">
        <v>16</v>
      </c>
      <c r="B88" s="64"/>
      <c r="C88" s="24" t="s">
        <v>80</v>
      </c>
      <c r="D88" s="15">
        <v>1293000</v>
      </c>
      <c r="E88" s="15">
        <v>712000</v>
      </c>
      <c r="F88" s="15">
        <v>0</v>
      </c>
      <c r="G88" s="15">
        <v>0</v>
      </c>
      <c r="H88" s="15">
        <v>0</v>
      </c>
      <c r="I88" s="15">
        <v>294513</v>
      </c>
      <c r="J88" s="15">
        <v>572479</v>
      </c>
      <c r="K88" s="15">
        <v>171413</v>
      </c>
      <c r="L88" s="15">
        <v>3681404</v>
      </c>
      <c r="M88" s="15">
        <v>3681404</v>
      </c>
    </row>
    <row r="89" spans="1:15" ht="45">
      <c r="A89" s="64"/>
      <c r="B89" s="64"/>
      <c r="C89" s="24" t="s">
        <v>81</v>
      </c>
      <c r="D89" s="37">
        <f>+D88/$L$88*100</f>
        <v>35.12246957954085</v>
      </c>
      <c r="E89" s="37">
        <f aca="true" t="shared" si="13" ref="E89:K89">+E88/$L$88*100</f>
        <v>19.340447285872457</v>
      </c>
      <c r="F89" s="37">
        <f t="shared" si="13"/>
        <v>0</v>
      </c>
      <c r="G89" s="37">
        <f t="shared" si="13"/>
        <v>0</v>
      </c>
      <c r="H89" s="37">
        <f t="shared" si="13"/>
        <v>0</v>
      </c>
      <c r="I89" s="37">
        <f t="shared" si="13"/>
        <v>8.0000184712137</v>
      </c>
      <c r="J89" s="37">
        <f t="shared" si="13"/>
        <v>15.550561687877776</v>
      </c>
      <c r="K89" s="37">
        <f t="shared" si="13"/>
        <v>4.656185520524235</v>
      </c>
      <c r="L89" s="38">
        <f>SUM(D89:K89)</f>
        <v>82.66968254502902</v>
      </c>
      <c r="M89" s="1"/>
      <c r="N89" s="39"/>
      <c r="O89" s="7"/>
    </row>
    <row r="90" spans="1:13" ht="45">
      <c r="A90" s="29"/>
      <c r="B90" s="29"/>
      <c r="C90" s="24" t="s">
        <v>35</v>
      </c>
      <c r="D90" s="9">
        <f>L88*(D91/100)</f>
        <v>1619817.76</v>
      </c>
      <c r="E90" s="6">
        <f>L88*(E91/100)</f>
        <v>368140.4</v>
      </c>
      <c r="F90" s="34"/>
      <c r="G90" s="34"/>
      <c r="H90" s="35"/>
      <c r="I90" s="34"/>
      <c r="J90" s="34"/>
      <c r="K90" s="34"/>
      <c r="L90" s="33"/>
      <c r="M90" s="33"/>
    </row>
    <row r="91" spans="1:13" ht="45">
      <c r="A91" s="29"/>
      <c r="B91" s="29"/>
      <c r="C91" s="24" t="s">
        <v>36</v>
      </c>
      <c r="D91" s="16">
        <v>44</v>
      </c>
      <c r="E91" s="16">
        <v>10</v>
      </c>
      <c r="F91" s="34"/>
      <c r="G91" s="34"/>
      <c r="H91" s="35"/>
      <c r="I91" s="34"/>
      <c r="J91" s="34"/>
      <c r="K91" s="34"/>
      <c r="L91" s="33"/>
      <c r="M91" s="33"/>
    </row>
    <row r="92" spans="1:3" ht="15">
      <c r="A92" s="23"/>
      <c r="B92" s="23"/>
      <c r="C92" s="23"/>
    </row>
    <row r="93" spans="1:13" ht="60">
      <c r="A93" s="25"/>
      <c r="B93" s="25"/>
      <c r="C93" s="25"/>
      <c r="D93" s="19" t="s">
        <v>0</v>
      </c>
      <c r="E93" s="19" t="s">
        <v>1</v>
      </c>
      <c r="F93" s="20" t="s">
        <v>2</v>
      </c>
      <c r="G93" s="19" t="s">
        <v>25</v>
      </c>
      <c r="H93" s="20" t="s">
        <v>32</v>
      </c>
      <c r="I93" s="20" t="s">
        <v>26</v>
      </c>
      <c r="J93" s="20" t="s">
        <v>4</v>
      </c>
      <c r="K93" s="20" t="s">
        <v>5</v>
      </c>
      <c r="L93" s="20" t="s">
        <v>6</v>
      </c>
      <c r="M93" s="20" t="s">
        <v>7</v>
      </c>
    </row>
    <row r="94" spans="1:13" ht="45">
      <c r="A94" s="64" t="s">
        <v>17</v>
      </c>
      <c r="B94" s="64"/>
      <c r="C94" s="24" t="s">
        <v>80</v>
      </c>
      <c r="D94" s="9">
        <v>2465000</v>
      </c>
      <c r="E94" s="10">
        <v>1639000</v>
      </c>
      <c r="F94" s="9">
        <v>827225</v>
      </c>
      <c r="G94" s="9"/>
      <c r="H94" s="9">
        <v>1318000</v>
      </c>
      <c r="I94" s="9">
        <v>6050</v>
      </c>
      <c r="J94" s="9">
        <v>668377</v>
      </c>
      <c r="K94" s="9">
        <v>481906</v>
      </c>
      <c r="L94" s="9">
        <v>7405558</v>
      </c>
      <c r="M94" s="9">
        <v>7405558</v>
      </c>
    </row>
    <row r="95" spans="1:13" ht="45">
      <c r="A95" s="64"/>
      <c r="B95" s="64"/>
      <c r="C95" s="24" t="s">
        <v>81</v>
      </c>
      <c r="D95" s="37">
        <f>+D94/$L$94*100</f>
        <v>33.28581046829962</v>
      </c>
      <c r="E95" s="37">
        <f aca="true" t="shared" si="14" ref="E95:K95">+E94/$L$94*100</f>
        <v>22.132025702857234</v>
      </c>
      <c r="F95" s="37">
        <f t="shared" si="14"/>
        <v>11.170326395391138</v>
      </c>
      <c r="G95" s="37">
        <f t="shared" si="14"/>
        <v>0</v>
      </c>
      <c r="H95" s="37">
        <f t="shared" si="14"/>
        <v>17.79744348771558</v>
      </c>
      <c r="I95" s="37">
        <f t="shared" si="14"/>
        <v>0.08169539688974146</v>
      </c>
      <c r="J95" s="37">
        <f t="shared" si="14"/>
        <v>9.025342857351195</v>
      </c>
      <c r="K95" s="37">
        <f t="shared" si="14"/>
        <v>6.507355691495496</v>
      </c>
      <c r="L95" s="37">
        <f>SUM(D95:K95)</f>
        <v>100</v>
      </c>
      <c r="M95" s="2"/>
    </row>
    <row r="96" spans="1:13" ht="45">
      <c r="A96" s="29"/>
      <c r="B96" s="29"/>
      <c r="C96" s="24" t="s">
        <v>35</v>
      </c>
      <c r="D96" s="9">
        <f>L94*(D97/100)</f>
        <v>3332501.1</v>
      </c>
      <c r="E96" s="6">
        <f>L94*(E97/100)</f>
        <v>740555.8</v>
      </c>
      <c r="F96" s="30"/>
      <c r="G96" s="30"/>
      <c r="H96" s="30"/>
      <c r="I96" s="30"/>
      <c r="J96" s="30"/>
      <c r="K96" s="30"/>
      <c r="L96" s="32"/>
      <c r="M96" s="32"/>
    </row>
    <row r="97" spans="1:13" ht="45">
      <c r="A97" s="29"/>
      <c r="B97" s="29"/>
      <c r="C97" s="24" t="s">
        <v>36</v>
      </c>
      <c r="D97" s="3">
        <v>45</v>
      </c>
      <c r="E97" s="4">
        <v>10</v>
      </c>
      <c r="F97" s="30"/>
      <c r="G97" s="30"/>
      <c r="H97" s="30"/>
      <c r="I97" s="30"/>
      <c r="J97" s="30"/>
      <c r="K97" s="30"/>
      <c r="L97" s="32"/>
      <c r="M97" s="32"/>
    </row>
    <row r="98" spans="1:3" ht="15">
      <c r="A98" s="23"/>
      <c r="B98" s="23"/>
      <c r="C98" s="23"/>
    </row>
    <row r="99" spans="1:13" ht="60">
      <c r="A99" s="25"/>
      <c r="B99" s="25"/>
      <c r="C99" s="25"/>
      <c r="D99" s="19" t="s">
        <v>0</v>
      </c>
      <c r="E99" s="19" t="s">
        <v>1</v>
      </c>
      <c r="F99" s="20" t="s">
        <v>2</v>
      </c>
      <c r="G99" s="19" t="s">
        <v>25</v>
      </c>
      <c r="H99" s="20" t="s">
        <v>3</v>
      </c>
      <c r="I99" s="20" t="s">
        <v>26</v>
      </c>
      <c r="J99" s="20" t="s">
        <v>4</v>
      </c>
      <c r="K99" s="20" t="s">
        <v>5</v>
      </c>
      <c r="L99" s="20" t="s">
        <v>6</v>
      </c>
      <c r="M99" s="20" t="s">
        <v>7</v>
      </c>
    </row>
    <row r="100" spans="1:13" ht="45">
      <c r="A100" s="64" t="s">
        <v>18</v>
      </c>
      <c r="B100" s="64"/>
      <c r="C100" s="24" t="s">
        <v>80</v>
      </c>
      <c r="D100" s="9">
        <v>5601000</v>
      </c>
      <c r="E100" s="10">
        <v>5947000</v>
      </c>
      <c r="F100" s="9">
        <v>2400947</v>
      </c>
      <c r="G100" s="9">
        <v>261184</v>
      </c>
      <c r="H100" s="10"/>
      <c r="I100" s="9">
        <v>16640</v>
      </c>
      <c r="J100" s="9">
        <v>8449903</v>
      </c>
      <c r="K100" s="9">
        <v>818977</v>
      </c>
      <c r="L100" s="9">
        <v>23745651</v>
      </c>
      <c r="M100" s="9">
        <v>23771449</v>
      </c>
    </row>
    <row r="101" spans="1:13" ht="45" customHeight="1">
      <c r="A101" s="64"/>
      <c r="B101" s="64"/>
      <c r="C101" s="24" t="s">
        <v>81</v>
      </c>
      <c r="D101" s="37">
        <f>+D100/$L$100*100</f>
        <v>23.58747713423397</v>
      </c>
      <c r="E101" s="37">
        <f aca="true" t="shared" si="15" ref="E101:K101">+E100/$L$100*100</f>
        <v>25.044586059148262</v>
      </c>
      <c r="F101" s="37">
        <f t="shared" si="15"/>
        <v>10.111102028746233</v>
      </c>
      <c r="G101" s="37">
        <f t="shared" si="15"/>
        <v>1.099923518626632</v>
      </c>
      <c r="H101" s="37">
        <f t="shared" si="15"/>
        <v>0</v>
      </c>
      <c r="I101" s="37">
        <f t="shared" si="15"/>
        <v>0.07007598991495327</v>
      </c>
      <c r="J101" s="37">
        <f t="shared" si="15"/>
        <v>35.58505513283253</v>
      </c>
      <c r="K101" s="37">
        <f t="shared" si="15"/>
        <v>3.448955768784777</v>
      </c>
      <c r="L101" s="37">
        <f>SUM(D101:K101)</f>
        <v>98.94717563228735</v>
      </c>
      <c r="M101" s="2"/>
    </row>
    <row r="102" spans="1:13" ht="45" customHeight="1">
      <c r="A102" s="29"/>
      <c r="B102" s="29"/>
      <c r="C102" s="24" t="s">
        <v>35</v>
      </c>
      <c r="D102" s="9">
        <f>L100*(D103/100)</f>
        <v>10685542.950000001</v>
      </c>
      <c r="E102" s="6">
        <f>L100*(E103/100)</f>
        <v>2374565.1</v>
      </c>
      <c r="F102" s="30"/>
      <c r="G102" s="30"/>
      <c r="H102" s="31"/>
      <c r="I102" s="30"/>
      <c r="J102" s="30"/>
      <c r="K102" s="30"/>
      <c r="L102" s="32"/>
      <c r="M102" s="32"/>
    </row>
    <row r="103" spans="1:13" ht="45" customHeight="1">
      <c r="A103" s="29"/>
      <c r="B103" s="29"/>
      <c r="C103" s="24" t="s">
        <v>36</v>
      </c>
      <c r="D103" s="3">
        <v>45</v>
      </c>
      <c r="E103" s="4">
        <v>10</v>
      </c>
      <c r="F103" s="30"/>
      <c r="G103" s="30"/>
      <c r="H103" s="31"/>
      <c r="I103" s="30"/>
      <c r="J103" s="30"/>
      <c r="K103" s="30"/>
      <c r="L103" s="32"/>
      <c r="M103" s="32"/>
    </row>
    <row r="104" spans="1:3" ht="15">
      <c r="A104" s="23"/>
      <c r="B104" s="23"/>
      <c r="C104" s="23"/>
    </row>
    <row r="105" spans="1:13" ht="60">
      <c r="A105" s="26"/>
      <c r="B105" s="26"/>
      <c r="C105" s="26"/>
      <c r="D105" s="21" t="s">
        <v>0</v>
      </c>
      <c r="E105" s="21" t="s">
        <v>1</v>
      </c>
      <c r="F105" s="22" t="s">
        <v>2</v>
      </c>
      <c r="G105" s="19" t="s">
        <v>25</v>
      </c>
      <c r="H105" s="22" t="s">
        <v>3</v>
      </c>
      <c r="I105" s="20" t="s">
        <v>26</v>
      </c>
      <c r="J105" s="22" t="s">
        <v>4</v>
      </c>
      <c r="K105" s="22" t="s">
        <v>5</v>
      </c>
      <c r="L105" s="22" t="s">
        <v>6</v>
      </c>
      <c r="M105" s="22" t="s">
        <v>7</v>
      </c>
    </row>
    <row r="106" spans="1:13" ht="30">
      <c r="A106" s="74" t="s">
        <v>19</v>
      </c>
      <c r="B106" s="74"/>
      <c r="C106" s="24" t="s">
        <v>33</v>
      </c>
      <c r="D106" s="9">
        <v>1463000</v>
      </c>
      <c r="E106" s="10">
        <v>1286000</v>
      </c>
      <c r="F106" s="9"/>
      <c r="G106" s="9"/>
      <c r="H106" s="10"/>
      <c r="I106" s="9">
        <v>656819</v>
      </c>
      <c r="J106" s="9">
        <v>204691</v>
      </c>
      <c r="K106" s="9">
        <v>61300</v>
      </c>
      <c r="L106" s="9">
        <v>3671810</v>
      </c>
      <c r="M106" s="9">
        <v>3760555</v>
      </c>
    </row>
    <row r="107" spans="1:13" ht="45">
      <c r="A107" s="74"/>
      <c r="B107" s="74"/>
      <c r="C107" s="24" t="s">
        <v>34</v>
      </c>
      <c r="D107" s="37">
        <f>+D106/$L$106*100</f>
        <v>39.84410958083343</v>
      </c>
      <c r="E107" s="37">
        <f aca="true" t="shared" si="16" ref="E107:K107">+E106/$L$106*100</f>
        <v>35.02359871561982</v>
      </c>
      <c r="F107" s="37">
        <f t="shared" si="16"/>
        <v>0</v>
      </c>
      <c r="G107" s="37">
        <f t="shared" si="16"/>
        <v>0</v>
      </c>
      <c r="H107" s="37">
        <f t="shared" si="16"/>
        <v>0</v>
      </c>
      <c r="I107" s="37">
        <f t="shared" si="16"/>
        <v>17.888153254117178</v>
      </c>
      <c r="J107" s="37">
        <f t="shared" si="16"/>
        <v>5.574662087635254</v>
      </c>
      <c r="K107" s="37">
        <f t="shared" si="16"/>
        <v>1.6694763617943194</v>
      </c>
      <c r="L107" s="37">
        <f>SUM(D107:K107)</f>
        <v>100.00000000000003</v>
      </c>
      <c r="M107" s="2"/>
    </row>
    <row r="108" spans="1:13" ht="45">
      <c r="A108" s="36"/>
      <c r="B108" s="36"/>
      <c r="C108" s="24" t="s">
        <v>35</v>
      </c>
      <c r="D108" s="9">
        <f>L106*(D109/100)</f>
        <v>2386676.5</v>
      </c>
      <c r="E108" s="6">
        <f>L106*(E109/100)</f>
        <v>367181</v>
      </c>
      <c r="F108" s="30"/>
      <c r="G108" s="30"/>
      <c r="H108" s="31"/>
      <c r="I108" s="30"/>
      <c r="J108" s="30"/>
      <c r="K108" s="30"/>
      <c r="L108" s="32"/>
      <c r="M108" s="32"/>
    </row>
    <row r="109" spans="1:13" ht="45">
      <c r="A109" s="36"/>
      <c r="B109" s="36"/>
      <c r="C109" s="24" t="s">
        <v>36</v>
      </c>
      <c r="D109" s="3">
        <v>65</v>
      </c>
      <c r="E109" s="4">
        <v>10</v>
      </c>
      <c r="F109" s="30"/>
      <c r="G109" s="30"/>
      <c r="H109" s="31"/>
      <c r="I109" s="30"/>
      <c r="J109" s="30"/>
      <c r="K109" s="30"/>
      <c r="L109" s="32"/>
      <c r="M109" s="32"/>
    </row>
    <row r="110" spans="1:3" ht="15">
      <c r="A110" s="23"/>
      <c r="B110" s="23"/>
      <c r="C110" s="23"/>
    </row>
    <row r="111" spans="1:13" ht="60">
      <c r="A111" s="25"/>
      <c r="B111" s="25"/>
      <c r="C111" s="25"/>
      <c r="D111" s="19" t="s">
        <v>0</v>
      </c>
      <c r="E111" s="19" t="s">
        <v>1</v>
      </c>
      <c r="F111" s="20" t="s">
        <v>2</v>
      </c>
      <c r="G111" s="19" t="s">
        <v>25</v>
      </c>
      <c r="H111" s="20" t="s">
        <v>3</v>
      </c>
      <c r="I111" s="20" t="s">
        <v>26</v>
      </c>
      <c r="J111" s="20" t="s">
        <v>4</v>
      </c>
      <c r="K111" s="20" t="s">
        <v>5</v>
      </c>
      <c r="L111" s="20" t="s">
        <v>6</v>
      </c>
      <c r="M111" s="20" t="s">
        <v>7</v>
      </c>
    </row>
    <row r="112" spans="1:13" ht="45">
      <c r="A112" s="64" t="s">
        <v>20</v>
      </c>
      <c r="B112" s="64"/>
      <c r="C112" s="24" t="s">
        <v>80</v>
      </c>
      <c r="D112" s="9">
        <v>300000</v>
      </c>
      <c r="E112" s="10">
        <v>650200</v>
      </c>
      <c r="F112" s="9">
        <v>434600</v>
      </c>
      <c r="G112" s="9">
        <v>1364</v>
      </c>
      <c r="H112" s="10"/>
      <c r="I112" s="9"/>
      <c r="J112" s="9">
        <v>1481383</v>
      </c>
      <c r="K112" s="9">
        <v>32831</v>
      </c>
      <c r="L112" s="9">
        <v>2900378</v>
      </c>
      <c r="M112" s="9">
        <v>2900386</v>
      </c>
    </row>
    <row r="113" spans="1:13" ht="44.25" customHeight="1">
      <c r="A113" s="64"/>
      <c r="B113" s="64"/>
      <c r="C113" s="24" t="s">
        <v>81</v>
      </c>
      <c r="D113" s="37">
        <f>+D112/$L$112*100</f>
        <v>10.343479367172142</v>
      </c>
      <c r="E113" s="37">
        <f aca="true" t="shared" si="17" ref="E113:K113">+E112/$L$112*100</f>
        <v>22.417767615117754</v>
      </c>
      <c r="F113" s="37">
        <f t="shared" si="17"/>
        <v>14.98425377657671</v>
      </c>
      <c r="G113" s="37">
        <f t="shared" si="17"/>
        <v>0.047028352856076</v>
      </c>
      <c r="H113" s="37">
        <f t="shared" si="17"/>
        <v>0</v>
      </c>
      <c r="I113" s="37">
        <f t="shared" si="17"/>
        <v>0</v>
      </c>
      <c r="J113" s="37">
        <f t="shared" si="17"/>
        <v>51.075514984598556</v>
      </c>
      <c r="K113" s="37">
        <f t="shared" si="17"/>
        <v>1.1319559036787619</v>
      </c>
      <c r="L113" s="37">
        <f>SUM(D113:K113)</f>
        <v>99.99999999999999</v>
      </c>
      <c r="M113" s="2"/>
    </row>
    <row r="114" spans="1:13" ht="44.25" customHeight="1">
      <c r="A114" s="29"/>
      <c r="B114" s="29"/>
      <c r="C114" s="24" t="s">
        <v>35</v>
      </c>
      <c r="D114" s="9">
        <f>L112*(D115/100)</f>
        <v>1885245.7</v>
      </c>
      <c r="E114" s="6">
        <f>L112*(E115/100)</f>
        <v>290037.8</v>
      </c>
      <c r="F114" s="30"/>
      <c r="G114" s="30"/>
      <c r="H114" s="31"/>
      <c r="I114" s="30"/>
      <c r="J114" s="30"/>
      <c r="K114" s="30"/>
      <c r="L114" s="32"/>
      <c r="M114" s="32"/>
    </row>
    <row r="115" spans="1:13" ht="44.25" customHeight="1">
      <c r="A115" s="29"/>
      <c r="B115" s="29"/>
      <c r="C115" s="24" t="s">
        <v>36</v>
      </c>
      <c r="D115" s="3">
        <v>65</v>
      </c>
      <c r="E115" s="4">
        <v>10</v>
      </c>
      <c r="F115" s="30"/>
      <c r="G115" s="30"/>
      <c r="H115" s="31"/>
      <c r="I115" s="30"/>
      <c r="J115" s="30"/>
      <c r="K115" s="30"/>
      <c r="L115" s="32"/>
      <c r="M115" s="32"/>
    </row>
    <row r="116" spans="1:3" ht="15">
      <c r="A116" s="23"/>
      <c r="B116" s="23"/>
      <c r="C116" s="23"/>
    </row>
    <row r="117" spans="1:13" ht="60">
      <c r="A117" s="25"/>
      <c r="B117" s="25"/>
      <c r="C117" s="25"/>
      <c r="D117" s="19" t="s">
        <v>0</v>
      </c>
      <c r="E117" s="19" t="s">
        <v>1</v>
      </c>
      <c r="F117" s="20" t="s">
        <v>2</v>
      </c>
      <c r="G117" s="19" t="s">
        <v>25</v>
      </c>
      <c r="H117" s="20" t="s">
        <v>3</v>
      </c>
      <c r="I117" s="20" t="s">
        <v>26</v>
      </c>
      <c r="J117" s="20" t="s">
        <v>4</v>
      </c>
      <c r="K117" s="20" t="s">
        <v>5</v>
      </c>
      <c r="L117" s="20" t="s">
        <v>6</v>
      </c>
      <c r="M117" s="20" t="s">
        <v>7</v>
      </c>
    </row>
    <row r="118" spans="1:13" ht="45">
      <c r="A118" s="64" t="s">
        <v>21</v>
      </c>
      <c r="B118" s="64"/>
      <c r="C118" s="24" t="s">
        <v>80</v>
      </c>
      <c r="D118" s="9">
        <v>800000</v>
      </c>
      <c r="E118" s="10">
        <v>893852</v>
      </c>
      <c r="F118" s="9">
        <v>102694</v>
      </c>
      <c r="G118" s="9"/>
      <c r="H118" s="10"/>
      <c r="I118" s="9">
        <v>29315</v>
      </c>
      <c r="J118" s="9">
        <v>735279</v>
      </c>
      <c r="K118" s="9"/>
      <c r="L118" s="9">
        <v>2561140</v>
      </c>
      <c r="M118" s="9">
        <v>2611118</v>
      </c>
    </row>
    <row r="119" spans="1:13" ht="42" customHeight="1">
      <c r="A119" s="64"/>
      <c r="B119" s="64"/>
      <c r="C119" s="24" t="s">
        <v>81</v>
      </c>
      <c r="D119" s="37">
        <f>+D118/$L$118*100</f>
        <v>31.236090178592345</v>
      </c>
      <c r="E119" s="37">
        <f aca="true" t="shared" si="18" ref="E119:K119">+E118/$L$118*100</f>
        <v>34.90055209789391</v>
      </c>
      <c r="F119" s="37">
        <f t="shared" si="18"/>
        <v>4.009698806000453</v>
      </c>
      <c r="G119" s="37">
        <f t="shared" si="18"/>
        <v>0</v>
      </c>
      <c r="H119" s="37">
        <f t="shared" si="18"/>
        <v>0</v>
      </c>
      <c r="I119" s="37">
        <f t="shared" si="18"/>
        <v>1.1446074794817933</v>
      </c>
      <c r="J119" s="37">
        <f t="shared" si="18"/>
        <v>28.7090514380315</v>
      </c>
      <c r="K119" s="37">
        <f t="shared" si="18"/>
        <v>0</v>
      </c>
      <c r="L119" s="37">
        <f>SUM(D119:K119)</f>
        <v>100</v>
      </c>
      <c r="M119" s="2"/>
    </row>
    <row r="120" spans="1:13" ht="42" customHeight="1">
      <c r="A120" s="29"/>
      <c r="B120" s="29"/>
      <c r="C120" s="24" t="s">
        <v>35</v>
      </c>
      <c r="D120" s="9">
        <f>L118*(D121/100)</f>
        <v>1920855</v>
      </c>
      <c r="E120" s="6">
        <f>L118*(E121/100)</f>
        <v>256114</v>
      </c>
      <c r="F120" s="30"/>
      <c r="G120" s="30"/>
      <c r="H120" s="31"/>
      <c r="I120" s="30"/>
      <c r="J120" s="30"/>
      <c r="K120" s="30"/>
      <c r="L120" s="32"/>
      <c r="M120" s="32"/>
    </row>
    <row r="121" spans="1:13" ht="42" customHeight="1">
      <c r="A121" s="29"/>
      <c r="B121" s="29"/>
      <c r="C121" s="24" t="s">
        <v>36</v>
      </c>
      <c r="D121" s="3">
        <v>75</v>
      </c>
      <c r="E121" s="4">
        <v>10</v>
      </c>
      <c r="F121" s="30"/>
      <c r="G121" s="30"/>
      <c r="H121" s="31"/>
      <c r="I121" s="30"/>
      <c r="J121" s="30"/>
      <c r="K121" s="30"/>
      <c r="L121" s="32"/>
      <c r="M121" s="32"/>
    </row>
    <row r="122" spans="1:3" ht="15">
      <c r="A122" s="23"/>
      <c r="B122" s="23"/>
      <c r="C122" s="23"/>
    </row>
    <row r="123" spans="1:13" ht="60">
      <c r="A123" s="25"/>
      <c r="B123" s="25"/>
      <c r="C123" s="25"/>
      <c r="D123" s="19" t="s">
        <v>0</v>
      </c>
      <c r="E123" s="19" t="s">
        <v>1</v>
      </c>
      <c r="F123" s="20" t="s">
        <v>2</v>
      </c>
      <c r="G123" s="19" t="s">
        <v>25</v>
      </c>
      <c r="H123" s="20" t="s">
        <v>3</v>
      </c>
      <c r="I123" s="20" t="s">
        <v>26</v>
      </c>
      <c r="J123" s="20" t="s">
        <v>4</v>
      </c>
      <c r="K123" s="20" t="s">
        <v>5</v>
      </c>
      <c r="L123" s="20" t="s">
        <v>6</v>
      </c>
      <c r="M123" s="20" t="s">
        <v>7</v>
      </c>
    </row>
    <row r="124" spans="1:13" ht="45">
      <c r="A124" s="64" t="s">
        <v>22</v>
      </c>
      <c r="B124" s="64"/>
      <c r="C124" s="24" t="s">
        <v>80</v>
      </c>
      <c r="D124" s="13">
        <v>1740000</v>
      </c>
      <c r="E124" s="10">
        <v>645000</v>
      </c>
      <c r="F124" s="15">
        <v>0</v>
      </c>
      <c r="G124" s="15">
        <v>0</v>
      </c>
      <c r="H124" s="15">
        <v>0</v>
      </c>
      <c r="I124" s="13">
        <v>763325</v>
      </c>
      <c r="J124" s="13">
        <v>2599039</v>
      </c>
      <c r="K124" s="13">
        <v>984904</v>
      </c>
      <c r="L124" s="13">
        <v>6732268</v>
      </c>
      <c r="M124" s="13">
        <v>6732268</v>
      </c>
    </row>
    <row r="125" spans="1:13" ht="45">
      <c r="A125" s="64"/>
      <c r="B125" s="64"/>
      <c r="C125" s="24" t="s">
        <v>81</v>
      </c>
      <c r="D125" s="37">
        <f>+D124/$L$124*100</f>
        <v>25.84567340456441</v>
      </c>
      <c r="E125" s="37">
        <f aca="true" t="shared" si="19" ref="E125:K125">+E124/$L$124*100</f>
        <v>9.580723762036806</v>
      </c>
      <c r="F125" s="37">
        <f t="shared" si="19"/>
        <v>0</v>
      </c>
      <c r="G125" s="37">
        <f t="shared" si="19"/>
        <v>0</v>
      </c>
      <c r="H125" s="37">
        <f t="shared" si="19"/>
        <v>0</v>
      </c>
      <c r="I125" s="37">
        <f t="shared" si="19"/>
        <v>11.338303822723635</v>
      </c>
      <c r="J125" s="37">
        <f t="shared" si="19"/>
        <v>38.60569721823314</v>
      </c>
      <c r="K125" s="37">
        <f t="shared" si="19"/>
        <v>14.629601792442012</v>
      </c>
      <c r="L125" s="38">
        <f>SUM(D125:K125)</f>
        <v>100.00000000000001</v>
      </c>
      <c r="M125" s="1"/>
    </row>
    <row r="126" spans="1:13" ht="45">
      <c r="A126" s="29"/>
      <c r="B126" s="29"/>
      <c r="C126" s="24" t="s">
        <v>35</v>
      </c>
      <c r="D126" s="9">
        <f>L124*(D127/100)</f>
        <v>2019680.4</v>
      </c>
      <c r="E126" s="6">
        <f>L124*(E127/100)</f>
        <v>673226.8</v>
      </c>
      <c r="F126" s="34"/>
      <c r="G126" s="34"/>
      <c r="H126" s="35"/>
      <c r="I126" s="34"/>
      <c r="J126" s="34"/>
      <c r="K126" s="34"/>
      <c r="L126" s="33"/>
      <c r="M126" s="33"/>
    </row>
    <row r="127" spans="1:13" ht="45">
      <c r="A127" s="29"/>
      <c r="B127" s="29"/>
      <c r="C127" s="24" t="s">
        <v>36</v>
      </c>
      <c r="D127" s="16">
        <v>30</v>
      </c>
      <c r="E127" s="16">
        <v>10</v>
      </c>
      <c r="F127" s="34"/>
      <c r="G127" s="34"/>
      <c r="H127" s="35"/>
      <c r="I127" s="34"/>
      <c r="J127" s="34"/>
      <c r="K127" s="34"/>
      <c r="L127" s="33"/>
      <c r="M127" s="33"/>
    </row>
    <row r="128" spans="1:3" ht="15">
      <c r="A128" s="23"/>
      <c r="B128" s="23"/>
      <c r="C128" s="23"/>
    </row>
    <row r="129" spans="1:13" ht="60">
      <c r="A129" s="25"/>
      <c r="B129" s="25"/>
      <c r="C129" s="25"/>
      <c r="D129" s="19" t="s">
        <v>0</v>
      </c>
      <c r="E129" s="19" t="s">
        <v>1</v>
      </c>
      <c r="F129" s="20" t="s">
        <v>2</v>
      </c>
      <c r="G129" s="19" t="s">
        <v>25</v>
      </c>
      <c r="H129" s="20" t="s">
        <v>3</v>
      </c>
      <c r="I129" s="20" t="s">
        <v>26</v>
      </c>
      <c r="J129" s="20" t="s">
        <v>4</v>
      </c>
      <c r="K129" s="20" t="s">
        <v>5</v>
      </c>
      <c r="L129" s="20" t="s">
        <v>6</v>
      </c>
      <c r="M129" s="20" t="s">
        <v>7</v>
      </c>
    </row>
    <row r="130" spans="1:13" ht="45">
      <c r="A130" s="64" t="s">
        <v>23</v>
      </c>
      <c r="B130" s="64"/>
      <c r="C130" s="24" t="s">
        <v>80</v>
      </c>
      <c r="D130" s="9">
        <v>450000</v>
      </c>
      <c r="E130" s="10">
        <v>2425900</v>
      </c>
      <c r="F130" s="9">
        <v>201125</v>
      </c>
      <c r="G130" s="9"/>
      <c r="H130" s="10">
        <v>18000</v>
      </c>
      <c r="I130" s="9"/>
      <c r="J130" s="9">
        <v>688790</v>
      </c>
      <c r="K130" s="9">
        <v>11191</v>
      </c>
      <c r="L130" s="9">
        <v>3795006</v>
      </c>
      <c r="M130" s="9">
        <v>3795006</v>
      </c>
    </row>
    <row r="131" spans="1:13" ht="45">
      <c r="A131" s="64"/>
      <c r="B131" s="64"/>
      <c r="C131" s="24" t="s">
        <v>81</v>
      </c>
      <c r="D131" s="37">
        <f>+D130/$L$130*100</f>
        <v>11.857688762547411</v>
      </c>
      <c r="E131" s="37">
        <f aca="true" t="shared" si="20" ref="E131:K131">+E130/$L$130*100</f>
        <v>63.92348259791948</v>
      </c>
      <c r="F131" s="37">
        <f t="shared" si="20"/>
        <v>5.299728116371885</v>
      </c>
      <c r="G131" s="37">
        <f t="shared" si="20"/>
        <v>0</v>
      </c>
      <c r="H131" s="37">
        <f t="shared" si="20"/>
        <v>0.47430755050189644</v>
      </c>
      <c r="I131" s="37">
        <f t="shared" si="20"/>
        <v>0</v>
      </c>
      <c r="J131" s="37">
        <f t="shared" si="20"/>
        <v>18.149905428344514</v>
      </c>
      <c r="K131" s="37">
        <f t="shared" si="20"/>
        <v>0.29488754431481795</v>
      </c>
      <c r="L131" s="37">
        <f>SUM(D131:K131)</f>
        <v>99.99999999999999</v>
      </c>
      <c r="M131" s="2"/>
    </row>
    <row r="132" spans="1:13" ht="45">
      <c r="A132" s="29"/>
      <c r="B132" s="29"/>
      <c r="C132" s="24" t="s">
        <v>35</v>
      </c>
      <c r="D132" s="9">
        <f>L130*(D133/100)</f>
        <v>2846254.5</v>
      </c>
      <c r="E132" s="6">
        <f>L130*(E133/100)</f>
        <v>379500.60000000003</v>
      </c>
      <c r="F132" s="30"/>
      <c r="G132" s="30"/>
      <c r="H132" s="31"/>
      <c r="I132" s="30"/>
      <c r="J132" s="30"/>
      <c r="K132" s="30"/>
      <c r="L132" s="32"/>
      <c r="M132" s="32"/>
    </row>
    <row r="133" spans="1:13" ht="45">
      <c r="A133" s="29"/>
      <c r="B133" s="29"/>
      <c r="C133" s="24" t="s">
        <v>36</v>
      </c>
      <c r="D133" s="3">
        <v>75</v>
      </c>
      <c r="E133" s="4">
        <v>10</v>
      </c>
      <c r="F133" s="30"/>
      <c r="G133" s="30"/>
      <c r="H133" s="31"/>
      <c r="I133" s="30"/>
      <c r="J133" s="30"/>
      <c r="K133" s="30"/>
      <c r="L133" s="32"/>
      <c r="M133" s="32"/>
    </row>
    <row r="134" spans="1:3" ht="15">
      <c r="A134" s="23"/>
      <c r="B134" s="23"/>
      <c r="C134" s="23"/>
    </row>
    <row r="135" spans="1:13" ht="60">
      <c r="A135" s="25"/>
      <c r="B135" s="25"/>
      <c r="C135" s="25"/>
      <c r="D135" s="19" t="s">
        <v>0</v>
      </c>
      <c r="E135" s="19" t="s">
        <v>1</v>
      </c>
      <c r="F135" s="20" t="s">
        <v>2</v>
      </c>
      <c r="G135" s="19" t="s">
        <v>25</v>
      </c>
      <c r="H135" s="20" t="s">
        <v>3</v>
      </c>
      <c r="I135" s="20" t="s">
        <v>26</v>
      </c>
      <c r="J135" s="20" t="s">
        <v>4</v>
      </c>
      <c r="K135" s="20" t="s">
        <v>5</v>
      </c>
      <c r="L135" s="20" t="s">
        <v>6</v>
      </c>
      <c r="M135" s="20" t="s">
        <v>7</v>
      </c>
    </row>
    <row r="136" spans="1:13" ht="45">
      <c r="A136" s="64" t="s">
        <v>24</v>
      </c>
      <c r="B136" s="64"/>
      <c r="C136" s="24" t="s">
        <v>80</v>
      </c>
      <c r="D136" s="9">
        <v>1900000</v>
      </c>
      <c r="E136" s="10">
        <v>3633594</v>
      </c>
      <c r="F136" s="9">
        <v>760782</v>
      </c>
      <c r="G136" s="9">
        <v>377380</v>
      </c>
      <c r="H136" s="10"/>
      <c r="I136" s="9">
        <v>293386</v>
      </c>
      <c r="J136" s="9">
        <v>5171700</v>
      </c>
      <c r="K136" s="9">
        <v>48536</v>
      </c>
      <c r="L136" s="9">
        <v>11702378</v>
      </c>
      <c r="M136" s="9">
        <v>11798877</v>
      </c>
    </row>
    <row r="137" spans="1:13" ht="45">
      <c r="A137" s="64"/>
      <c r="B137" s="64"/>
      <c r="C137" s="24" t="s">
        <v>81</v>
      </c>
      <c r="D137" s="37">
        <f>+D136/$L$136*100</f>
        <v>16.236016303694857</v>
      </c>
      <c r="E137" s="37">
        <f aca="true" t="shared" si="21" ref="E137:K137">+E136/$L$136*100</f>
        <v>31.05004811842516</v>
      </c>
      <c r="F137" s="37">
        <f t="shared" si="21"/>
        <v>6.501088923977674</v>
      </c>
      <c r="G137" s="37">
        <f t="shared" si="21"/>
        <v>3.22481464878335</v>
      </c>
      <c r="H137" s="37">
        <f t="shared" si="21"/>
        <v>0</v>
      </c>
      <c r="I137" s="37">
        <f t="shared" si="21"/>
        <v>2.507063094355694</v>
      </c>
      <c r="J137" s="37">
        <f t="shared" si="21"/>
        <v>44.19358185148352</v>
      </c>
      <c r="K137" s="37">
        <f t="shared" si="21"/>
        <v>0.41475330911375446</v>
      </c>
      <c r="L137" s="37">
        <f>SUM(D137:K137)</f>
        <v>104.12736624983401</v>
      </c>
      <c r="M137" s="2"/>
    </row>
    <row r="138" spans="3:5" ht="45">
      <c r="C138" s="24" t="s">
        <v>35</v>
      </c>
      <c r="D138" s="9">
        <f>L136*(D139/100)</f>
        <v>8776783.5</v>
      </c>
      <c r="E138" s="6">
        <f>L136*(E139/100)</f>
        <v>1170237.8</v>
      </c>
    </row>
    <row r="139" spans="3:5" ht="45">
      <c r="C139" s="24" t="s">
        <v>36</v>
      </c>
      <c r="D139" s="3">
        <v>75</v>
      </c>
      <c r="E139" s="4">
        <v>10</v>
      </c>
    </row>
    <row r="143" ht="22.5" customHeight="1"/>
    <row r="144" spans="1:4" ht="28.5" customHeight="1">
      <c r="A144" s="71" t="s">
        <v>37</v>
      </c>
      <c r="B144" s="72"/>
      <c r="C144" s="24" t="s">
        <v>38</v>
      </c>
      <c r="D144" s="24" t="s">
        <v>39</v>
      </c>
    </row>
    <row r="145" spans="1:4" ht="14.25">
      <c r="A145" s="72"/>
      <c r="B145" s="72"/>
      <c r="C145" s="6">
        <f>D10+D16+D22+D28+D34+D40+D46+D52+D58+D64+D70+D76+D82+D88+D94+D100+D106+D112+D118+D124+D130+D136</f>
        <v>151893135</v>
      </c>
      <c r="D145" s="6">
        <f>E10+E16+E22+E28+E34+E40+E46+E52+E58+E64+E70+E76+E82+E88+E94+E100+E106+E112+E118+E124+E130+E136</f>
        <v>60971625</v>
      </c>
    </row>
    <row r="146" spans="1:4" ht="45">
      <c r="A146" s="72"/>
      <c r="B146" s="72"/>
      <c r="C146" s="24" t="s">
        <v>40</v>
      </c>
      <c r="D146" s="24" t="s">
        <v>41</v>
      </c>
    </row>
    <row r="147" spans="1:4" ht="14.25">
      <c r="A147" s="72"/>
      <c r="B147" s="72"/>
      <c r="C147" s="6">
        <f>D12+D18+D24+D30+D36+D42+D48+D54+D60+D66+D72+D78+D84+D90+D96+D102+D108+D114+D120+D126+D132+D138</f>
        <v>176559166.89999998</v>
      </c>
      <c r="D147" s="6">
        <f>E12+E18+E24+E30+E36+E42+E48+E54+E60+E66+E72+E78+E84+E90+E96+E102+E108+E114+E120+E126+E132+E138</f>
        <v>42467201.87999999</v>
      </c>
    </row>
    <row r="151" ht="15">
      <c r="A151" s="23" t="s">
        <v>74</v>
      </c>
    </row>
    <row r="152" ht="15" thickBot="1"/>
    <row r="153" spans="1:5" ht="15">
      <c r="A153" s="40"/>
      <c r="B153" s="41" t="s">
        <v>42</v>
      </c>
      <c r="C153" s="42" t="s">
        <v>43</v>
      </c>
      <c r="D153" s="42" t="s">
        <v>44</v>
      </c>
      <c r="E153" s="43" t="s">
        <v>45</v>
      </c>
    </row>
    <row r="154" spans="1:5" ht="15.75" thickBot="1">
      <c r="A154" s="44" t="s">
        <v>46</v>
      </c>
      <c r="B154" s="45" t="s">
        <v>70</v>
      </c>
      <c r="C154" s="46" t="s">
        <v>47</v>
      </c>
      <c r="D154" s="47" t="s">
        <v>47</v>
      </c>
      <c r="E154" s="48" t="s">
        <v>47</v>
      </c>
    </row>
    <row r="155" spans="1:5" ht="75">
      <c r="A155" s="60" t="s">
        <v>48</v>
      </c>
      <c r="B155" s="49">
        <v>10263</v>
      </c>
      <c r="C155" s="49">
        <v>20346</v>
      </c>
      <c r="D155" s="49">
        <v>69959</v>
      </c>
      <c r="E155" s="50">
        <v>69683</v>
      </c>
    </row>
    <row r="156" spans="1:5" ht="45">
      <c r="A156" s="60" t="s">
        <v>49</v>
      </c>
      <c r="B156" s="51">
        <v>526</v>
      </c>
      <c r="C156" s="51">
        <v>18038</v>
      </c>
      <c r="D156" s="51">
        <v>30541</v>
      </c>
      <c r="E156" s="52">
        <v>30322</v>
      </c>
    </row>
    <row r="157" spans="1:5" ht="60">
      <c r="A157" s="60" t="s">
        <v>50</v>
      </c>
      <c r="B157" s="51">
        <v>3697</v>
      </c>
      <c r="C157" s="51">
        <v>10972</v>
      </c>
      <c r="D157" s="51">
        <v>47663</v>
      </c>
      <c r="E157" s="52">
        <v>47663</v>
      </c>
    </row>
    <row r="158" spans="1:5" ht="45">
      <c r="A158" s="60" t="s">
        <v>51</v>
      </c>
      <c r="B158" s="51">
        <v>711</v>
      </c>
      <c r="C158" s="51">
        <v>2455</v>
      </c>
      <c r="D158" s="51">
        <v>11088</v>
      </c>
      <c r="E158" s="52">
        <v>11070</v>
      </c>
    </row>
    <row r="159" spans="1:5" ht="60">
      <c r="A159" s="60" t="s">
        <v>52</v>
      </c>
      <c r="B159" s="51">
        <v>1254</v>
      </c>
      <c r="C159" s="51">
        <v>4437</v>
      </c>
      <c r="D159" s="51">
        <v>22770</v>
      </c>
      <c r="E159" s="52">
        <v>22765</v>
      </c>
    </row>
    <row r="160" spans="1:5" ht="60">
      <c r="A160" s="60" t="s">
        <v>53</v>
      </c>
      <c r="B160" s="51">
        <v>1036</v>
      </c>
      <c r="C160" s="51">
        <v>3589</v>
      </c>
      <c r="D160" s="51">
        <v>16766</v>
      </c>
      <c r="E160" s="52">
        <v>16766</v>
      </c>
    </row>
    <row r="161" spans="1:5" ht="45">
      <c r="A161" s="60" t="s">
        <v>54</v>
      </c>
      <c r="B161" s="51">
        <v>5878</v>
      </c>
      <c r="C161" s="51">
        <v>10750</v>
      </c>
      <c r="D161" s="51">
        <v>39442</v>
      </c>
      <c r="E161" s="52">
        <v>39147</v>
      </c>
    </row>
    <row r="162" spans="1:5" ht="45">
      <c r="A162" s="60" t="s">
        <v>55</v>
      </c>
      <c r="B162" s="51">
        <v>1744</v>
      </c>
      <c r="C162" s="51">
        <v>10389</v>
      </c>
      <c r="D162" s="51">
        <v>24989</v>
      </c>
      <c r="E162" s="52">
        <v>24952</v>
      </c>
    </row>
    <row r="163" spans="1:5" ht="45">
      <c r="A163" s="60" t="s">
        <v>56</v>
      </c>
      <c r="B163" s="51">
        <v>1631</v>
      </c>
      <c r="C163" s="51">
        <v>12231</v>
      </c>
      <c r="D163" s="51">
        <v>26948</v>
      </c>
      <c r="E163" s="52">
        <v>26948</v>
      </c>
    </row>
    <row r="164" spans="1:5" ht="60">
      <c r="A164" s="60" t="s">
        <v>57</v>
      </c>
      <c r="B164" s="51">
        <v>6307</v>
      </c>
      <c r="C164" s="51">
        <v>3777</v>
      </c>
      <c r="D164" s="51">
        <v>29675</v>
      </c>
      <c r="E164" s="52">
        <v>29619</v>
      </c>
    </row>
    <row r="165" spans="1:5" ht="45">
      <c r="A165" s="60" t="s">
        <v>58</v>
      </c>
      <c r="B165" s="51">
        <v>1935</v>
      </c>
      <c r="C165" s="51">
        <v>7319</v>
      </c>
      <c r="D165" s="51">
        <v>36930</v>
      </c>
      <c r="E165" s="52">
        <v>36930</v>
      </c>
    </row>
    <row r="166" spans="1:5" ht="60">
      <c r="A166" s="60" t="s">
        <v>59</v>
      </c>
      <c r="B166" s="51">
        <v>1362</v>
      </c>
      <c r="C166" s="51">
        <v>5694</v>
      </c>
      <c r="D166" s="51">
        <v>27013</v>
      </c>
      <c r="E166" s="52">
        <v>27013</v>
      </c>
    </row>
    <row r="167" spans="1:5" ht="75">
      <c r="A167" s="60" t="s">
        <v>60</v>
      </c>
      <c r="B167" s="51">
        <v>2687</v>
      </c>
      <c r="C167" s="51">
        <v>10511</v>
      </c>
      <c r="D167" s="51">
        <v>49189</v>
      </c>
      <c r="E167" s="52">
        <v>49189</v>
      </c>
    </row>
    <row r="168" spans="1:5" ht="75">
      <c r="A168" s="60" t="s">
        <v>61</v>
      </c>
      <c r="B168" s="51">
        <v>2547</v>
      </c>
      <c r="C168" s="51">
        <v>9539</v>
      </c>
      <c r="D168" s="51">
        <v>44514</v>
      </c>
      <c r="E168" s="52">
        <v>44514</v>
      </c>
    </row>
    <row r="169" spans="1:5" ht="60">
      <c r="A169" s="60" t="s">
        <v>62</v>
      </c>
      <c r="B169" s="51">
        <v>2203</v>
      </c>
      <c r="C169" s="51">
        <v>6706</v>
      </c>
      <c r="D169" s="51">
        <v>32660</v>
      </c>
      <c r="E169" s="52">
        <v>33468</v>
      </c>
    </row>
    <row r="170" spans="1:5" ht="45">
      <c r="A170" s="60" t="s">
        <v>63</v>
      </c>
      <c r="B170" s="51">
        <v>1401</v>
      </c>
      <c r="C170" s="51">
        <v>6572</v>
      </c>
      <c r="D170" s="51">
        <v>21646</v>
      </c>
      <c r="E170" s="52">
        <v>21646</v>
      </c>
    </row>
    <row r="171" spans="1:5" ht="45">
      <c r="A171" s="60" t="s">
        <v>64</v>
      </c>
      <c r="B171" s="51">
        <v>3050</v>
      </c>
      <c r="C171" s="51">
        <v>6194</v>
      </c>
      <c r="D171" s="51">
        <v>20988</v>
      </c>
      <c r="E171" s="52">
        <v>22538</v>
      </c>
    </row>
    <row r="172" spans="1:5" ht="90">
      <c r="A172" s="60" t="s">
        <v>65</v>
      </c>
      <c r="B172" s="51">
        <v>3948</v>
      </c>
      <c r="C172" s="51">
        <v>6138</v>
      </c>
      <c r="D172" s="51">
        <v>10775</v>
      </c>
      <c r="E172" s="52">
        <v>10697</v>
      </c>
    </row>
    <row r="173" spans="1:5" ht="45">
      <c r="A173" s="60" t="s">
        <v>66</v>
      </c>
      <c r="B173" s="51">
        <v>3114</v>
      </c>
      <c r="C173" s="51">
        <v>12523</v>
      </c>
      <c r="D173" s="51">
        <v>45294</v>
      </c>
      <c r="E173" s="52">
        <v>45278</v>
      </c>
    </row>
    <row r="174" spans="1:5" ht="45">
      <c r="A174" s="60" t="s">
        <v>67</v>
      </c>
      <c r="B174" s="51">
        <v>3660</v>
      </c>
      <c r="C174" s="51">
        <v>7083</v>
      </c>
      <c r="D174" s="51">
        <v>27676</v>
      </c>
      <c r="E174" s="52">
        <v>27619</v>
      </c>
    </row>
    <row r="175" spans="1:5" ht="60.75" thickBot="1">
      <c r="A175" s="60" t="s">
        <v>68</v>
      </c>
      <c r="B175" s="53">
        <v>2276</v>
      </c>
      <c r="C175" s="53">
        <v>6800</v>
      </c>
      <c r="D175" s="53">
        <v>24839</v>
      </c>
      <c r="E175" s="54">
        <v>24839</v>
      </c>
    </row>
    <row r="176" spans="1:5" ht="15.75" thickBot="1">
      <c r="A176" s="61" t="s">
        <v>69</v>
      </c>
      <c r="B176" s="62">
        <v>61230</v>
      </c>
      <c r="C176" s="63">
        <v>182063</v>
      </c>
      <c r="D176" s="55">
        <v>661365</v>
      </c>
      <c r="E176" s="56">
        <v>662666</v>
      </c>
    </row>
    <row r="177" spans="1:3" ht="28.5">
      <c r="A177" s="1"/>
      <c r="B177" s="2" t="s">
        <v>78</v>
      </c>
      <c r="C177" s="2" t="s">
        <v>79</v>
      </c>
    </row>
    <row r="178" spans="1:3" ht="14.25">
      <c r="A178" s="1" t="s">
        <v>75</v>
      </c>
      <c r="B178" s="6">
        <v>14800</v>
      </c>
      <c r="C178" s="6">
        <v>19765000</v>
      </c>
    </row>
    <row r="179" spans="1:3" ht="99.75">
      <c r="A179" s="2" t="s">
        <v>77</v>
      </c>
      <c r="B179" s="6">
        <v>17500</v>
      </c>
      <c r="C179" s="6">
        <v>9856000</v>
      </c>
    </row>
    <row r="180" spans="1:3" ht="57">
      <c r="A180" s="2" t="s">
        <v>76</v>
      </c>
      <c r="B180" s="6">
        <v>20100</v>
      </c>
      <c r="C180" s="6">
        <v>6312000</v>
      </c>
    </row>
    <row r="181" spans="1:3" ht="85.5">
      <c r="A181" s="2" t="s">
        <v>65</v>
      </c>
      <c r="B181" s="1">
        <v>0</v>
      </c>
      <c r="C181" s="6">
        <v>1978000</v>
      </c>
    </row>
  </sheetData>
  <sheetProtection/>
  <mergeCells count="26">
    <mergeCell ref="A5:M5"/>
    <mergeCell ref="A7:M7"/>
    <mergeCell ref="A52:B53"/>
    <mergeCell ref="A46:B47"/>
    <mergeCell ref="A118:B119"/>
    <mergeCell ref="A124:B125"/>
    <mergeCell ref="A106:B107"/>
    <mergeCell ref="A112:B113"/>
    <mergeCell ref="A64:B65"/>
    <mergeCell ref="A70:B71"/>
    <mergeCell ref="A94:B95"/>
    <mergeCell ref="A82:B83"/>
    <mergeCell ref="A88:B89"/>
    <mergeCell ref="A144:B147"/>
    <mergeCell ref="A130:B131"/>
    <mergeCell ref="A136:B137"/>
    <mergeCell ref="A100:B101"/>
    <mergeCell ref="A76:B77"/>
    <mergeCell ref="A9:B9"/>
    <mergeCell ref="A16:B17"/>
    <mergeCell ref="A22:B23"/>
    <mergeCell ref="A28:B29"/>
    <mergeCell ref="A34:B35"/>
    <mergeCell ref="A40:B41"/>
    <mergeCell ref="A10:B11"/>
    <mergeCell ref="A58:B59"/>
  </mergeCells>
  <printOptions/>
  <pageMargins left="0.25" right="0.25" top="0.75" bottom="0.75" header="0.3" footer="0.3"/>
  <pageSetup horizontalDpi="600" verticalDpi="600" orientation="portrait" paperSize="9" scale="54" r:id="rId1"/>
  <rowBreaks count="6" manualBreakCount="6">
    <brk id="31" max="12" man="1"/>
    <brk id="61" max="12" man="1"/>
    <brk id="91" max="12" man="1"/>
    <brk id="121" max="12" man="1"/>
    <brk id="148" max="12" man="1"/>
    <brk id="17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Volavková Erika Bc.</dc:creator>
  <cp:keywords/>
  <dc:description/>
  <cp:lastModifiedBy>Pospíchalová Petra</cp:lastModifiedBy>
  <cp:lastPrinted>2014-08-26T06:27:04Z</cp:lastPrinted>
  <dcterms:created xsi:type="dcterms:W3CDTF">2014-08-18T10:20:16Z</dcterms:created>
  <dcterms:modified xsi:type="dcterms:W3CDTF">2014-08-27T13:16:51Z</dcterms:modified>
  <cp:category/>
  <cp:version/>
  <cp:contentType/>
  <cp:contentStatus/>
</cp:coreProperties>
</file>