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39-2017-62, př. 1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<sst xmlns="http://schemas.openxmlformats.org/spreadsheetml/2006/main" count="99" uniqueCount="67">
  <si>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počet stran: 1</t>
  </si>
  <si>
    <t>I. Návrh na úpravu příjmové části rozpočtu kraje</t>
  </si>
  <si>
    <t>/v Kč/</t>
  </si>
  <si>
    <t>Paragraf</t>
  </si>
  <si>
    <t>Rozpočtová položka/organizace</t>
  </si>
  <si>
    <t>Rozpočet</t>
  </si>
  <si>
    <t>Návrh na změnu</t>
  </si>
  <si>
    <t>(účelový znak 00055)</t>
  </si>
  <si>
    <t>schválený</t>
  </si>
  <si>
    <t>upravený</t>
  </si>
  <si>
    <t>4=2+3</t>
  </si>
  <si>
    <t>2212 - Silnice</t>
  </si>
  <si>
    <t>x</t>
  </si>
  <si>
    <t>pol. 2310 - příjmy z prodeje krátkodobého a drobného dl. majetku celkem</t>
  </si>
  <si>
    <t>pol. 3113 - příjmy z prodeje dl. movitého majetku celkem</t>
  </si>
  <si>
    <t xml:space="preserve">3522 - Ostatní nemocnice </t>
  </si>
  <si>
    <t>Zvýšení příjmů kraje celkem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</si>
  <si>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</si>
  <si>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</si>
  <si>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</si>
  <si>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</si>
  <si>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>4350 - Domovy pro seniory</t>
  </si>
  <si>
    <t>Střední škola stavební Jihlava</t>
  </si>
  <si>
    <t>3127 - Střední školy</t>
  </si>
  <si>
    <t>Střední odborná škola a Střední odborné učiliště Třešť</t>
  </si>
  <si>
    <t>Střední průmyslová škola a Střední odborné učiliště Pelhřimov</t>
  </si>
  <si>
    <t>Střední škola průmyslová, technická a automobilní Jihlava</t>
  </si>
  <si>
    <t>3133 - Dětské domovy</t>
  </si>
  <si>
    <t>3122 - Střední odborné školy</t>
  </si>
  <si>
    <t>Vyšší odborná škola, Obchodní akademie a Střední odborné učiliště technické Chotěboř</t>
  </si>
  <si>
    <t>Hotelová škola Světlá a Střední odborná škola řemesel Velké Meziříčí</t>
  </si>
  <si>
    <t xml:space="preserve">Vyšší odborná škola a Střední průmyslová škola Žďár nad Sázavou </t>
  </si>
  <si>
    <t>Střední škola řemesel a služeb Moravské Budějovice</t>
  </si>
  <si>
    <t>Krajská správa a údržba silnic Vysočiny</t>
  </si>
  <si>
    <t>4357 - Domovy pro osoby se zdravotním postižením a domovy se zvláštním režimem</t>
  </si>
  <si>
    <t>Domov Jeřabina Pelhřimov</t>
  </si>
  <si>
    <t>Domov pro seniory Velké Meziříčí</t>
  </si>
  <si>
    <t xml:space="preserve">Nemocnice Jihlava </t>
  </si>
  <si>
    <t>Nemocnice Havlíčkův Brod</t>
  </si>
  <si>
    <t>Domov Lidmaň</t>
  </si>
  <si>
    <t>Domov pro seniory Mitrov</t>
  </si>
  <si>
    <t>Návrh na úpravu rozpočtu Kraje Vysočina na rok 2017</t>
  </si>
  <si>
    <t>Gymnázium Třebíč</t>
  </si>
  <si>
    <t>Gymnázium Velké Meziříčí</t>
  </si>
  <si>
    <t>Střední odborná škola Nové Město na Moravě</t>
  </si>
  <si>
    <t>Vyšší odborná škola a Střední škola veterinární, zemědělská a zdravotnická Třebíč</t>
  </si>
  <si>
    <t>3121 - Gymnázia</t>
  </si>
  <si>
    <t>Domov Kopretina Černovice</t>
  </si>
  <si>
    <t>Domov pro seniory Humpolec</t>
  </si>
  <si>
    <t>Odborné učiliště a Praktická škola, Černovice, Mariánské náměstí 72 (od 1.7.2017 je nástupnická organizace Střední odborná škola a Střední odborné učiliště Třešť)</t>
  </si>
  <si>
    <t>Gymnázium a Obchodní akademie Pelhřimov</t>
  </si>
  <si>
    <t>Gymnázium a Střední odborná škola Moravské Budějovice, Tyršova 365</t>
  </si>
  <si>
    <t>Dětský domov, Senožaty 199</t>
  </si>
  <si>
    <t>Dětský domov, Humpolec, Libická 928</t>
  </si>
  <si>
    <t>Rozpočet           po úpravě</t>
  </si>
  <si>
    <t>Domov Zboží</t>
  </si>
  <si>
    <t>Ústav sociální péče Nové Syrovice</t>
  </si>
  <si>
    <t>Domov důchodců Proseč  Obořiště</t>
  </si>
  <si>
    <t>Domov pro seniory Třebíč, Koutkova-Kubešova</t>
  </si>
  <si>
    <t>Nemocnice Pelhřimov</t>
  </si>
  <si>
    <t>3533 Zdravotnická záchranná služba</t>
  </si>
  <si>
    <t>Zdravotnická záchranná služba</t>
  </si>
  <si>
    <t>Střední průmyslová škola stavební ak. S. Bechyně, Havlíčkův Brod, Jihlavská 628</t>
  </si>
  <si>
    <t>Obchodní akademie a Hotelová škola Havlíčkův Brod</t>
  </si>
  <si>
    <t>Gymnázium, Střední odborná škola a Vyšší odborná škola Ledeč nad Sázavou</t>
  </si>
  <si>
    <t>Odborná akademie a Hotelová škola Havlíčkův Brod</t>
  </si>
  <si>
    <t>RK-39-2017-62,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</si>
</sst>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0"/>
    </font>
    <font>
      <sz val="9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9"/>
      <color theme="1"/>
      <name val="Arial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4" fontId="2" fillId="34" borderId="19" xfId="0" applyNumberFormat="1" applyFont="1" applyFill="1" applyBorder="1" applyAlignment="1">
      <alignment vertical="center" wrapText="1"/>
    </xf>
    <xf numFmtId="4" fontId="3" fillId="34" borderId="19" xfId="0" applyNumberFormat="1" applyFont="1" applyFill="1" applyBorder="1" applyAlignment="1">
      <alignment vertical="center" wrapText="1"/>
    </xf>
    <xf numFmtId="4" fontId="3" fillId="34" borderId="18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4" fontId="3" fillId="34" borderId="17" xfId="0" applyNumberFormat="1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4" fontId="2" fillId="34" borderId="22" xfId="0" applyNumberFormat="1" applyFont="1" applyFill="1" applyBorder="1" applyAlignment="1">
      <alignment vertical="center"/>
    </xf>
    <xf numFmtId="4" fontId="10" fillId="34" borderId="20" xfId="0" applyNumberFormat="1" applyFont="1" applyFill="1" applyBorder="1" applyAlignment="1">
      <alignment vertical="center"/>
    </xf>
    <xf numFmtId="0" fontId="9" fillId="34" borderId="20" xfId="0" applyFont="1" applyFill="1" applyBorder="1" applyAlignment="1">
      <alignment vertical="center" wrapText="1"/>
    </xf>
    <xf numFmtId="4" fontId="2" fillId="34" borderId="20" xfId="0" applyNumberFormat="1" applyFont="1" applyFill="1" applyBorder="1" applyAlignment="1">
      <alignment vertical="center"/>
    </xf>
    <xf numFmtId="164" fontId="2" fillId="34" borderId="14" xfId="0" applyNumberFormat="1" applyFont="1" applyFill="1" applyBorder="1" applyAlignment="1">
      <alignment horizontal="left" vertical="center" wrapText="1"/>
    </xf>
    <xf numFmtId="49" fontId="2" fillId="34" borderId="20" xfId="0" applyNumberFormat="1" applyFont="1" applyFill="1" applyBorder="1" applyAlignment="1" applyProtection="1">
      <alignment vertical="center"/>
      <protection locked="0"/>
    </xf>
    <xf numFmtId="0" fontId="2" fillId="34" borderId="23" xfId="0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center" wrapText="1"/>
    </xf>
    <xf numFmtId="4" fontId="2" fillId="34" borderId="18" xfId="0" applyNumberFormat="1" applyFont="1" applyFill="1" applyBorder="1" applyAlignment="1">
      <alignment vertical="center" wrapText="1"/>
    </xf>
    <xf numFmtId="4" fontId="3" fillId="34" borderId="18" xfId="0" applyNumberFormat="1" applyFont="1" applyFill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34" borderId="24" xfId="0" applyNumberFormat="1" applyFont="1" applyFill="1" applyBorder="1" applyAlignment="1">
      <alignment vertical="center"/>
    </xf>
    <xf numFmtId="4" fontId="3" fillId="34" borderId="20" xfId="0" applyNumberFormat="1" applyFont="1" applyFill="1" applyBorder="1" applyAlignment="1">
      <alignment vertical="center"/>
    </xf>
    <xf numFmtId="4" fontId="3" fillId="34" borderId="22" xfId="0" applyNumberFormat="1" applyFont="1" applyFill="1" applyBorder="1" applyAlignment="1">
      <alignment vertical="center"/>
    </xf>
    <xf numFmtId="4" fontId="3" fillId="34" borderId="26" xfId="0" applyNumberFormat="1" applyFont="1" applyFill="1" applyBorder="1" applyAlignment="1">
      <alignment vertical="center"/>
    </xf>
    <xf numFmtId="4" fontId="2" fillId="34" borderId="22" xfId="0" applyNumberFormat="1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 vertical="center"/>
    </xf>
    <xf numFmtId="0" fontId="12" fillId="34" borderId="27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vertical="center"/>
    </xf>
    <xf numFmtId="4" fontId="3" fillId="0" borderId="19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13" fillId="34" borderId="16" xfId="0" applyNumberFormat="1" applyFont="1" applyFill="1" applyBorder="1" applyAlignment="1">
      <alignment vertical="center"/>
    </xf>
    <xf numFmtId="4" fontId="53" fillId="34" borderId="29" xfId="0" applyNumberFormat="1" applyFont="1" applyFill="1" applyBorder="1" applyAlignment="1">
      <alignment vertical="center"/>
    </xf>
    <xf numFmtId="4" fontId="13" fillId="34" borderId="29" xfId="0" applyNumberFormat="1" applyFont="1" applyFill="1" applyBorder="1" applyAlignment="1">
      <alignment vertical="center"/>
    </xf>
    <xf numFmtId="4" fontId="12" fillId="34" borderId="3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0" fillId="34" borderId="24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34" borderId="18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4" fontId="7" fillId="33" borderId="27" xfId="0" applyNumberFormat="1" applyFont="1" applyFill="1" applyBorder="1" applyAlignment="1">
      <alignment vertical="center" wrapText="1"/>
    </xf>
    <xf numFmtId="4" fontId="7" fillId="33" borderId="34" xfId="0" applyNumberFormat="1" applyFont="1" applyFill="1" applyBorder="1" applyAlignment="1">
      <alignment vertical="center" wrapText="1"/>
    </xf>
    <xf numFmtId="4" fontId="7" fillId="33" borderId="30" xfId="0" applyNumberFormat="1" applyFont="1" applyFill="1" applyBorder="1" applyAlignment="1">
      <alignment vertical="center" wrapText="1"/>
    </xf>
    <xf numFmtId="4" fontId="7" fillId="33" borderId="30" xfId="0" applyNumberFormat="1" applyFont="1" applyFill="1" applyBorder="1" applyAlignment="1">
      <alignment vertical="center" wrapText="1"/>
    </xf>
    <xf numFmtId="0" fontId="2" fillId="34" borderId="35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34" borderId="23" xfId="0" applyNumberFormat="1" applyFont="1" applyFill="1" applyBorder="1" applyAlignment="1">
      <alignment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vertical="center" wrapText="1"/>
    </xf>
    <xf numFmtId="4" fontId="7" fillId="33" borderId="36" xfId="0" applyNumberFormat="1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0" fontId="3" fillId="35" borderId="30" xfId="0" applyFont="1" applyFill="1" applyBorder="1" applyAlignment="1" applyProtection="1">
      <alignment vertical="center" wrapText="1"/>
      <protection locked="0"/>
    </xf>
    <xf numFmtId="4" fontId="7" fillId="33" borderId="37" xfId="0" applyNumberFormat="1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34" borderId="14" xfId="0" applyNumberFormat="1" applyFont="1" applyFill="1" applyBorder="1" applyAlignment="1">
      <alignment vertical="center" wrapText="1"/>
    </xf>
    <xf numFmtId="4" fontId="3" fillId="34" borderId="19" xfId="0" applyNumberFormat="1" applyFont="1" applyFill="1" applyBorder="1" applyAlignment="1">
      <alignment vertical="center"/>
    </xf>
    <xf numFmtId="0" fontId="3" fillId="36" borderId="27" xfId="0" applyFont="1" applyFill="1" applyBorder="1" applyAlignment="1">
      <alignment horizontal="left"/>
    </xf>
    <xf numFmtId="0" fontId="3" fillId="36" borderId="30" xfId="0" applyFont="1" applyFill="1" applyBorder="1" applyAlignment="1">
      <alignment vertical="center"/>
    </xf>
    <xf numFmtId="4" fontId="7" fillId="36" borderId="28" xfId="0" applyNumberFormat="1" applyFont="1" applyFill="1" applyBorder="1" applyAlignment="1">
      <alignment vertical="center"/>
    </xf>
    <xf numFmtId="4" fontId="7" fillId="36" borderId="27" xfId="0" applyNumberFormat="1" applyFont="1" applyFill="1" applyBorder="1" applyAlignment="1">
      <alignment vertical="center"/>
    </xf>
    <xf numFmtId="4" fontId="7" fillId="36" borderId="30" xfId="0" applyNumberFormat="1" applyFont="1" applyFill="1" applyBorder="1" applyAlignment="1">
      <alignment vertical="center"/>
    </xf>
    <xf numFmtId="0" fontId="2" fillId="34" borderId="25" xfId="0" applyFont="1" applyFill="1" applyBorder="1" applyAlignment="1" applyProtection="1">
      <alignment vertical="center" wrapText="1"/>
      <protection locked="0"/>
    </xf>
    <xf numFmtId="4" fontId="2" fillId="34" borderId="0" xfId="0" applyNumberFormat="1" applyFont="1" applyFill="1" applyBorder="1" applyAlignment="1">
      <alignment vertical="center"/>
    </xf>
    <xf numFmtId="4" fontId="8" fillId="34" borderId="25" xfId="0" applyNumberFormat="1" applyFont="1" applyFill="1" applyBorder="1" applyAlignment="1">
      <alignment vertical="center"/>
    </xf>
    <xf numFmtId="4" fontId="3" fillId="34" borderId="24" xfId="0" applyNumberFormat="1" applyFont="1" applyFill="1" applyBorder="1" applyAlignment="1">
      <alignment vertical="center"/>
    </xf>
    <xf numFmtId="4" fontId="3" fillId="34" borderId="19" xfId="0" applyNumberFormat="1" applyFont="1" applyFill="1" applyBorder="1" applyAlignment="1">
      <alignment vertical="center"/>
    </xf>
    <xf numFmtId="0" fontId="3" fillId="36" borderId="27" xfId="0" applyFont="1" applyFill="1" applyBorder="1" applyAlignment="1">
      <alignment horizontal="left"/>
    </xf>
    <xf numFmtId="0" fontId="3" fillId="36" borderId="30" xfId="0" applyFont="1" applyFill="1" applyBorder="1" applyAlignment="1">
      <alignment vertical="center"/>
    </xf>
    <xf numFmtId="4" fontId="7" fillId="36" borderId="28" xfId="0" applyNumberFormat="1" applyFont="1" applyFill="1" applyBorder="1" applyAlignment="1">
      <alignment vertical="center"/>
    </xf>
    <xf numFmtId="4" fontId="7" fillId="36" borderId="34" xfId="0" applyNumberFormat="1" applyFont="1" applyFill="1" applyBorder="1" applyAlignment="1">
      <alignment vertical="center"/>
    </xf>
    <xf numFmtId="4" fontId="7" fillId="36" borderId="30" xfId="0" applyNumberFormat="1" applyFont="1" applyFill="1" applyBorder="1" applyAlignment="1">
      <alignment vertical="center"/>
    </xf>
    <xf numFmtId="4" fontId="54" fillId="36" borderId="30" xfId="0" applyNumberFormat="1" applyFont="1" applyFill="1" applyBorder="1" applyAlignment="1">
      <alignment vertical="center"/>
    </xf>
    <xf numFmtId="4" fontId="3" fillId="34" borderId="38" xfId="0" applyNumberFormat="1" applyFont="1" applyFill="1" applyBorder="1" applyAlignment="1">
      <alignment vertical="center"/>
    </xf>
    <xf numFmtId="4" fontId="7" fillId="36" borderId="39" xfId="0" applyNumberFormat="1" applyFont="1" applyFill="1" applyBorder="1" applyAlignment="1">
      <alignment vertical="center"/>
    </xf>
    <xf numFmtId="4" fontId="54" fillId="36" borderId="30" xfId="0" applyNumberFormat="1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/>
    </xf>
    <xf numFmtId="0" fontId="2" fillId="34" borderId="25" xfId="0" applyFont="1" applyFill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2" fillId="34" borderId="20" xfId="0" applyNumberFormat="1" applyFont="1" applyFill="1" applyBorder="1" applyAlignment="1">
      <alignment vertical="center" wrapText="1"/>
    </xf>
    <xf numFmtId="4" fontId="2" fillId="34" borderId="16" xfId="0" applyNumberFormat="1" applyFont="1" applyFill="1" applyBorder="1" applyAlignment="1">
      <alignment vertical="center" wrapText="1"/>
    </xf>
    <xf numFmtId="4" fontId="3" fillId="34" borderId="41" xfId="0" applyNumberFormat="1" applyFont="1" applyFill="1" applyBorder="1" applyAlignment="1">
      <alignment vertical="center" wrapText="1"/>
    </xf>
    <xf numFmtId="4" fontId="2" fillId="34" borderId="26" xfId="0" applyNumberFormat="1" applyFont="1" applyFill="1" applyBorder="1" applyAlignment="1">
      <alignment vertical="center" wrapText="1"/>
    </xf>
    <xf numFmtId="4" fontId="3" fillId="0" borderId="42" xfId="0" applyNumberFormat="1" applyFont="1" applyBorder="1" applyAlignment="1">
      <alignment vertical="center" wrapText="1"/>
    </xf>
    <xf numFmtId="4" fontId="2" fillId="34" borderId="42" xfId="0" applyNumberFormat="1" applyFont="1" applyFill="1" applyBorder="1" applyAlignment="1">
      <alignment vertical="center" wrapText="1"/>
    </xf>
    <xf numFmtId="4" fontId="3" fillId="0" borderId="42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4" fontId="3" fillId="34" borderId="41" xfId="0" applyNumberFormat="1" applyFont="1" applyFill="1" applyBorder="1" applyAlignment="1">
      <alignment vertical="center" wrapText="1"/>
    </xf>
    <xf numFmtId="4" fontId="3" fillId="34" borderId="45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/>
    </xf>
    <xf numFmtId="0" fontId="3" fillId="36" borderId="30" xfId="0" applyFont="1" applyFill="1" applyBorder="1" applyAlignment="1">
      <alignment vertical="center" wrapText="1"/>
    </xf>
    <xf numFmtId="4" fontId="54" fillId="36" borderId="28" xfId="0" applyNumberFormat="1" applyFont="1" applyFill="1" applyBorder="1" applyAlignment="1">
      <alignment vertical="center" wrapText="1"/>
    </xf>
    <xf numFmtId="4" fontId="54" fillId="36" borderId="34" xfId="0" applyNumberFormat="1" applyFont="1" applyFill="1" applyBorder="1" applyAlignment="1">
      <alignment vertical="center" wrapText="1"/>
    </xf>
    <xf numFmtId="4" fontId="54" fillId="36" borderId="27" xfId="0" applyNumberFormat="1" applyFont="1" applyFill="1" applyBorder="1" applyAlignment="1">
      <alignment vertical="center" wrapText="1"/>
    </xf>
    <xf numFmtId="4" fontId="54" fillId="36" borderId="30" xfId="0" applyNumberFormat="1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4" fontId="2" fillId="34" borderId="24" xfId="0" applyNumberFormat="1" applyFont="1" applyFill="1" applyBorder="1" applyAlignment="1">
      <alignment vertical="center"/>
    </xf>
    <xf numFmtId="4" fontId="2" fillId="34" borderId="19" xfId="0" applyNumberFormat="1" applyFont="1" applyFill="1" applyBorder="1" applyAlignment="1">
      <alignment vertical="center"/>
    </xf>
    <xf numFmtId="4" fontId="2" fillId="34" borderId="26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37.28125" style="1" customWidth="1"/>
    <col min="2" max="2" width="67.8515625" style="1" customWidth="1"/>
    <col min="3" max="3" width="10.7109375" style="1" customWidth="1"/>
    <col min="4" max="4" width="14.28125" style="1" customWidth="1"/>
    <col min="5" max="5" width="16.421875" style="1" customWidth="1"/>
    <col min="6" max="6" width="15.421875" style="4" customWidth="1"/>
    <col min="7" max="7" width="8.8515625" style="0" customWidth="1"/>
    <col min="8" max="8" width="13.7109375" style="0" customWidth="1"/>
    <col min="9" max="16" width="8.8515625" style="0" customWidth="1"/>
    <col min="17" max="16384" width="9.140625" style="1" customWidth="1"/>
  </cols>
  <sheetData>
    <row r="1" spans="5:6" ht="14.25" customHeight="1">
      <c r="E1" s="147" t="s">
        <v>66</v>
      </c>
      <c r="F1" s="147"/>
    </row>
    <row r="2" spans="5:6" ht="14.25" customHeight="1">
      <c r="E2" s="18"/>
      <c r="F2" s="18" t="s">
        <v>0</v>
      </c>
    </row>
    <row r="3" spans="1:16" s="5" customFormat="1" ht="12.75" customHeight="1">
      <c r="A3" s="148" t="s">
        <v>41</v>
      </c>
      <c r="B3" s="148"/>
      <c r="C3" s="148"/>
      <c r="D3" s="148"/>
      <c r="E3" s="148"/>
      <c r="F3" s="148"/>
      <c r="G3"/>
      <c r="H3"/>
      <c r="I3"/>
      <c r="J3"/>
      <c r="K3"/>
      <c r="L3"/>
      <c r="M3"/>
      <c r="N3"/>
      <c r="O3"/>
      <c r="P3"/>
    </row>
    <row r="4" ht="12.75" customHeight="1"/>
    <row r="5" spans="1:6" ht="12.75" customHeight="1">
      <c r="A5" s="6" t="s">
        <v>1</v>
      </c>
      <c r="B5" s="2"/>
      <c r="C5" s="3"/>
      <c r="D5" s="3"/>
      <c r="E5" s="3"/>
      <c r="F5" s="7"/>
    </row>
    <row r="6" spans="1:6" ht="12.75" customHeight="1" thickBot="1">
      <c r="A6" s="8"/>
      <c r="B6" s="8"/>
      <c r="C6" s="8"/>
      <c r="D6" s="8"/>
      <c r="E6" s="8"/>
      <c r="F6" s="9" t="s">
        <v>2</v>
      </c>
    </row>
    <row r="7" spans="1:6" ht="12.75" customHeight="1">
      <c r="A7" s="149" t="s">
        <v>3</v>
      </c>
      <c r="B7" s="10" t="s">
        <v>4</v>
      </c>
      <c r="C7" s="151" t="s">
        <v>5</v>
      </c>
      <c r="D7" s="152"/>
      <c r="E7" s="153" t="s">
        <v>6</v>
      </c>
      <c r="F7" s="145" t="s">
        <v>54</v>
      </c>
    </row>
    <row r="8" spans="1:6" ht="12.75" customHeight="1" thickBot="1">
      <c r="A8" s="150"/>
      <c r="B8" s="38" t="s">
        <v>7</v>
      </c>
      <c r="C8" s="11" t="s">
        <v>8</v>
      </c>
      <c r="D8" s="12" t="s">
        <v>9</v>
      </c>
      <c r="E8" s="154"/>
      <c r="F8" s="146"/>
    </row>
    <row r="9" spans="1:16" s="13" customFormat="1" ht="10.5" customHeight="1" thickBot="1">
      <c r="A9" s="72"/>
      <c r="B9" s="72"/>
      <c r="C9" s="73">
        <v>1</v>
      </c>
      <c r="D9" s="74">
        <v>2</v>
      </c>
      <c r="E9" s="17">
        <v>3</v>
      </c>
      <c r="F9" s="75" t="s">
        <v>10</v>
      </c>
      <c r="G9"/>
      <c r="H9"/>
      <c r="I9"/>
      <c r="J9"/>
      <c r="K9"/>
      <c r="L9"/>
      <c r="M9"/>
      <c r="N9"/>
      <c r="O9"/>
      <c r="P9"/>
    </row>
    <row r="10" spans="1:16" s="13" customFormat="1" ht="15" customHeight="1" thickBot="1">
      <c r="A10" s="77" t="s">
        <v>11</v>
      </c>
      <c r="B10" s="78" t="s">
        <v>12</v>
      </c>
      <c r="C10" s="79">
        <f>SUM(C13+C11)</f>
        <v>0</v>
      </c>
      <c r="D10" s="80">
        <f>SUM(D13+D11)</f>
        <v>750350.4199999999</v>
      </c>
      <c r="E10" s="81">
        <f>E11+E13</f>
        <v>1502289.1400000001</v>
      </c>
      <c r="F10" s="82">
        <f>SUM(E10+D10)</f>
        <v>2252639.56</v>
      </c>
      <c r="G10"/>
      <c r="H10"/>
      <c r="I10"/>
      <c r="J10"/>
      <c r="K10"/>
      <c r="L10"/>
      <c r="M10"/>
      <c r="N10"/>
      <c r="O10"/>
      <c r="P10"/>
    </row>
    <row r="11" spans="1:16" s="13" customFormat="1" ht="15" customHeight="1">
      <c r="A11" s="14"/>
      <c r="B11" s="76" t="s">
        <v>13</v>
      </c>
      <c r="C11" s="33">
        <f>SUM(C12:C12)</f>
        <v>0</v>
      </c>
      <c r="D11" s="30">
        <f>SUM(D12)</f>
        <v>747044.82</v>
      </c>
      <c r="E11" s="30">
        <f>E12</f>
        <v>446330.56</v>
      </c>
      <c r="F11" s="52">
        <f>SUM(E11+D11)</f>
        <v>1193375.38</v>
      </c>
      <c r="G11"/>
      <c r="H11"/>
      <c r="I11"/>
      <c r="J11"/>
      <c r="K11"/>
      <c r="L11"/>
      <c r="M11"/>
      <c r="N11"/>
      <c r="O11"/>
      <c r="P11"/>
    </row>
    <row r="12" spans="1:16" s="13" customFormat="1" ht="15" customHeight="1">
      <c r="A12" s="14"/>
      <c r="B12" s="35" t="s">
        <v>33</v>
      </c>
      <c r="C12" s="20">
        <v>0</v>
      </c>
      <c r="D12" s="29">
        <v>747044.82</v>
      </c>
      <c r="E12" s="29">
        <v>446330.56</v>
      </c>
      <c r="F12" s="53">
        <f>D12+E12</f>
        <v>1193375.38</v>
      </c>
      <c r="G12"/>
      <c r="H12"/>
      <c r="I12"/>
      <c r="J12"/>
      <c r="K12"/>
      <c r="L12"/>
      <c r="M12"/>
      <c r="N12"/>
      <c r="O12"/>
      <c r="P12"/>
    </row>
    <row r="13" spans="1:16" s="13" customFormat="1" ht="15" customHeight="1">
      <c r="A13" s="14"/>
      <c r="B13" s="19" t="s">
        <v>14</v>
      </c>
      <c r="C13" s="21">
        <f>SUM(C14:C14)</f>
        <v>0</v>
      </c>
      <c r="D13" s="30">
        <f>SUM(D14:D14)</f>
        <v>3305.6</v>
      </c>
      <c r="E13" s="30">
        <f>E14</f>
        <v>1055958.58</v>
      </c>
      <c r="F13" s="27">
        <f>SUM(E13+D13)</f>
        <v>1059264.1800000002</v>
      </c>
      <c r="G13"/>
      <c r="H13"/>
      <c r="I13"/>
      <c r="J13"/>
      <c r="K13"/>
      <c r="L13"/>
      <c r="M13"/>
      <c r="N13"/>
      <c r="O13"/>
      <c r="P13"/>
    </row>
    <row r="14" spans="1:16" s="13" customFormat="1" ht="15" customHeight="1" thickBot="1">
      <c r="A14" s="14"/>
      <c r="B14" s="83" t="s">
        <v>33</v>
      </c>
      <c r="C14" s="84">
        <v>0</v>
      </c>
      <c r="D14" s="85">
        <v>3305.6</v>
      </c>
      <c r="E14" s="85">
        <v>1055958.58</v>
      </c>
      <c r="F14" s="54">
        <f>D14+E14</f>
        <v>1059264.1800000002</v>
      </c>
      <c r="G14"/>
      <c r="H14"/>
      <c r="I14"/>
      <c r="J14"/>
      <c r="K14"/>
      <c r="L14"/>
      <c r="M14"/>
      <c r="N14"/>
      <c r="O14"/>
      <c r="P14"/>
    </row>
    <row r="15" spans="1:16" ht="37.5" customHeight="1" thickBot="1">
      <c r="A15" s="86" t="s">
        <v>34</v>
      </c>
      <c r="B15" s="87" t="s">
        <v>12</v>
      </c>
      <c r="C15" s="79">
        <f>SUM(C16+C19)</f>
        <v>0</v>
      </c>
      <c r="D15" s="88">
        <f>SUM(D16+D19)</f>
        <v>122557.5</v>
      </c>
      <c r="E15" s="81">
        <f>E16+E19</f>
        <v>88021</v>
      </c>
      <c r="F15" s="82">
        <f>SUM(D15:E15)</f>
        <v>210578.5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>
      <c r="A16" s="14"/>
      <c r="B16" s="34" t="s">
        <v>13</v>
      </c>
      <c r="C16" s="31">
        <f>SUM(C17:C17)</f>
        <v>0</v>
      </c>
      <c r="D16" s="123">
        <f>D17+D18</f>
        <v>6738</v>
      </c>
      <c r="E16" s="123">
        <f>E17+E18</f>
        <v>1221</v>
      </c>
      <c r="F16" s="64">
        <f>SUM(D16:E16)</f>
        <v>7959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customHeight="1">
      <c r="A17" s="14"/>
      <c r="B17" s="36" t="s">
        <v>35</v>
      </c>
      <c r="C17" s="22">
        <v>0</v>
      </c>
      <c r="D17" s="29">
        <v>5430</v>
      </c>
      <c r="E17" s="29">
        <v>0</v>
      </c>
      <c r="F17" s="54">
        <f aca="true" t="shared" si="0" ref="F17:F24">C17+D17+E17</f>
        <v>5430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customHeight="1">
      <c r="A18" s="28"/>
      <c r="B18" s="36" t="s">
        <v>47</v>
      </c>
      <c r="C18" s="22">
        <v>0</v>
      </c>
      <c r="D18" s="29">
        <v>1308</v>
      </c>
      <c r="E18" s="29">
        <v>1221</v>
      </c>
      <c r="F18" s="54">
        <f t="shared" si="0"/>
        <v>2529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 s="14"/>
      <c r="B19" s="25" t="s">
        <v>14</v>
      </c>
      <c r="C19" s="26">
        <f>C20</f>
        <v>0</v>
      </c>
      <c r="D19" s="27">
        <f>D20+D21+D22</f>
        <v>115819.5</v>
      </c>
      <c r="E19" s="27">
        <f>E20+E21+E22+E23+E24</f>
        <v>86800</v>
      </c>
      <c r="F19" s="55">
        <f t="shared" si="0"/>
        <v>202619.5</v>
      </c>
      <c r="G19" s="1"/>
      <c r="H19" s="15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14"/>
      <c r="B20" s="36" t="s">
        <v>35</v>
      </c>
      <c r="C20" s="22">
        <v>0</v>
      </c>
      <c r="D20" s="29">
        <v>110304.5</v>
      </c>
      <c r="E20" s="29">
        <v>0</v>
      </c>
      <c r="F20" s="54">
        <f t="shared" si="0"/>
        <v>110304.5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>
      <c r="A21" s="14"/>
      <c r="B21" s="36" t="s">
        <v>39</v>
      </c>
      <c r="C21" s="22">
        <v>0</v>
      </c>
      <c r="D21" s="29">
        <v>4500</v>
      </c>
      <c r="E21" s="29">
        <v>0</v>
      </c>
      <c r="F21" s="54">
        <f t="shared" si="0"/>
        <v>4500</v>
      </c>
      <c r="G21" s="1"/>
      <c r="H21" s="15"/>
      <c r="I21" s="1"/>
      <c r="J21" s="1"/>
      <c r="K21" s="1"/>
      <c r="L21" s="1"/>
      <c r="M21" s="1"/>
      <c r="N21" s="1"/>
      <c r="O21" s="1"/>
      <c r="P21" s="1"/>
    </row>
    <row r="22" spans="1:16" ht="15" customHeight="1">
      <c r="A22" s="14"/>
      <c r="B22" s="37" t="s">
        <v>47</v>
      </c>
      <c r="C22" s="120">
        <v>0</v>
      </c>
      <c r="D22" s="121">
        <v>1015</v>
      </c>
      <c r="E22" s="121">
        <v>40500</v>
      </c>
      <c r="F22" s="53">
        <f t="shared" si="0"/>
        <v>41515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>
      <c r="A23" s="14"/>
      <c r="B23" s="37" t="s">
        <v>55</v>
      </c>
      <c r="C23" s="120">
        <v>0</v>
      </c>
      <c r="D23" s="121">
        <v>0</v>
      </c>
      <c r="E23" s="121">
        <v>35800</v>
      </c>
      <c r="F23" s="53">
        <f t="shared" si="0"/>
        <v>35800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>
      <c r="A24" s="14"/>
      <c r="B24" s="37" t="s">
        <v>56</v>
      </c>
      <c r="C24" s="120">
        <v>0</v>
      </c>
      <c r="D24" s="121">
        <v>0</v>
      </c>
      <c r="E24" s="121">
        <v>10500</v>
      </c>
      <c r="F24" s="53">
        <f t="shared" si="0"/>
        <v>10500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>
      <c r="A25" s="86" t="s">
        <v>21</v>
      </c>
      <c r="B25" s="87" t="s">
        <v>12</v>
      </c>
      <c r="C25" s="79">
        <f>SUM(C26+C31)</f>
        <v>0</v>
      </c>
      <c r="D25" s="81">
        <f>SUM(D26+D31)</f>
        <v>20329</v>
      </c>
      <c r="E25" s="81">
        <f>E26+E31</f>
        <v>9758</v>
      </c>
      <c r="F25" s="82">
        <f>SUM(D25:E25)</f>
        <v>30087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>
      <c r="A26" s="14"/>
      <c r="B26" s="24" t="s">
        <v>13</v>
      </c>
      <c r="C26" s="128">
        <f>C27</f>
        <v>0</v>
      </c>
      <c r="D26" s="125">
        <f>D27+D28+D29</f>
        <v>5329</v>
      </c>
      <c r="E26" s="64">
        <f>E27+E28+E29+E30</f>
        <v>2758</v>
      </c>
      <c r="F26" s="52">
        <f>C26+D26+E26</f>
        <v>8087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customHeight="1">
      <c r="A27" s="14"/>
      <c r="B27" s="36" t="s">
        <v>40</v>
      </c>
      <c r="C27" s="129">
        <v>0</v>
      </c>
      <c r="D27" s="126">
        <v>4312</v>
      </c>
      <c r="E27" s="29">
        <v>1650</v>
      </c>
      <c r="F27" s="54">
        <f>C27+D27+E27</f>
        <v>5962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14"/>
      <c r="B28" s="36" t="s">
        <v>48</v>
      </c>
      <c r="C28" s="129">
        <v>0</v>
      </c>
      <c r="D28" s="126">
        <v>400</v>
      </c>
      <c r="E28" s="29">
        <v>0</v>
      </c>
      <c r="F28" s="54">
        <f>C28+D28+E28</f>
        <v>400</v>
      </c>
      <c r="G28" s="1"/>
      <c r="H28" s="15"/>
      <c r="I28" s="1"/>
      <c r="J28" s="1"/>
      <c r="K28" s="1"/>
      <c r="L28" s="1"/>
      <c r="M28" s="1"/>
      <c r="N28" s="1"/>
      <c r="O28" s="1"/>
      <c r="P28" s="1"/>
    </row>
    <row r="29" spans="1:16" ht="15" customHeight="1">
      <c r="A29" s="14"/>
      <c r="B29" s="37" t="s">
        <v>36</v>
      </c>
      <c r="C29" s="129">
        <v>0</v>
      </c>
      <c r="D29" s="126">
        <v>617</v>
      </c>
      <c r="E29" s="29">
        <v>108</v>
      </c>
      <c r="F29" s="54">
        <f>C29+D29+E29</f>
        <v>725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customHeight="1">
      <c r="A30" s="14"/>
      <c r="B30" s="37" t="s">
        <v>58</v>
      </c>
      <c r="C30" s="129">
        <v>0</v>
      </c>
      <c r="D30" s="126">
        <v>0</v>
      </c>
      <c r="E30" s="29">
        <v>1000</v>
      </c>
      <c r="F30" s="54">
        <f>C30+D30+E30</f>
        <v>1000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customHeight="1">
      <c r="A31" s="14"/>
      <c r="B31" s="25" t="s">
        <v>14</v>
      </c>
      <c r="C31" s="23">
        <f>SUM(C32:C34)</f>
        <v>0</v>
      </c>
      <c r="D31" s="127">
        <f>SUM(D32:D32)</f>
        <v>15000</v>
      </c>
      <c r="E31" s="23">
        <f>E32+E33</f>
        <v>7000</v>
      </c>
      <c r="F31" s="55">
        <f>SUM(D31:E31)</f>
        <v>22000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>
      <c r="A32" s="14"/>
      <c r="B32" s="37" t="s">
        <v>48</v>
      </c>
      <c r="C32" s="130">
        <v>0</v>
      </c>
      <c r="D32" s="124">
        <v>15000</v>
      </c>
      <c r="E32" s="121">
        <v>0</v>
      </c>
      <c r="F32" s="53">
        <f>C32+D32+E32</f>
        <v>15000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customHeight="1" thickBot="1">
      <c r="A33" s="14"/>
      <c r="B33" s="37" t="s">
        <v>57</v>
      </c>
      <c r="C33" s="130">
        <v>0</v>
      </c>
      <c r="D33" s="124">
        <v>0</v>
      </c>
      <c r="E33" s="121">
        <v>7000</v>
      </c>
      <c r="F33" s="53">
        <f>C33+D33+E33</f>
        <v>7000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 thickBot="1">
      <c r="A34" s="77" t="s">
        <v>15</v>
      </c>
      <c r="B34" s="90" t="s">
        <v>12</v>
      </c>
      <c r="C34" s="91">
        <f>SUM(C35)</f>
        <v>0</v>
      </c>
      <c r="D34" s="80">
        <f>D35</f>
        <v>1537</v>
      </c>
      <c r="E34" s="81">
        <f>E35</f>
        <v>12266.439999999999</v>
      </c>
      <c r="F34" s="82">
        <f>SUM(D34:E34)</f>
        <v>13803.439999999999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customHeight="1">
      <c r="A35" s="14"/>
      <c r="B35" s="34" t="s">
        <v>13</v>
      </c>
      <c r="C35" s="31">
        <f>SUM(C37:C37)</f>
        <v>0</v>
      </c>
      <c r="D35" s="123">
        <f>D36+D37</f>
        <v>1537</v>
      </c>
      <c r="E35" s="30">
        <f>E36+E37+E38</f>
        <v>12266.439999999999</v>
      </c>
      <c r="F35" s="64">
        <f>SUM(D35:E35)</f>
        <v>13803.439999999999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>
      <c r="A36" s="14"/>
      <c r="B36" s="36" t="s">
        <v>37</v>
      </c>
      <c r="C36" s="22">
        <v>0</v>
      </c>
      <c r="D36" s="29">
        <v>447</v>
      </c>
      <c r="E36" s="29">
        <v>3300</v>
      </c>
      <c r="F36" s="53">
        <f>C36+D36+E36</f>
        <v>3747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customHeight="1">
      <c r="A37" s="14"/>
      <c r="B37" s="37" t="s">
        <v>38</v>
      </c>
      <c r="C37" s="120">
        <v>0</v>
      </c>
      <c r="D37" s="121">
        <v>1090</v>
      </c>
      <c r="E37" s="121">
        <v>826.4</v>
      </c>
      <c r="F37" s="53">
        <f>C37+D37+E37</f>
        <v>1916.4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customHeight="1" thickBot="1">
      <c r="A38" s="14"/>
      <c r="B38" s="37" t="s">
        <v>59</v>
      </c>
      <c r="C38" s="131">
        <v>0</v>
      </c>
      <c r="D38" s="121">
        <v>0</v>
      </c>
      <c r="E38" s="122">
        <v>8140.04</v>
      </c>
      <c r="F38" s="53">
        <f>C38+D38+E38</f>
        <v>8140.04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customHeight="1" thickBot="1">
      <c r="A39" s="77" t="s">
        <v>60</v>
      </c>
      <c r="B39" s="90" t="s">
        <v>12</v>
      </c>
      <c r="C39" s="79">
        <f>SUM(C40)</f>
        <v>0</v>
      </c>
      <c r="D39" s="81">
        <f>D40</f>
        <v>0</v>
      </c>
      <c r="E39" s="81">
        <f>E40</f>
        <v>147788</v>
      </c>
      <c r="F39" s="82">
        <f>SUM(D39:E39)</f>
        <v>147788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customHeight="1">
      <c r="A40" s="14"/>
      <c r="B40" s="25" t="s">
        <v>14</v>
      </c>
      <c r="C40" s="132">
        <f>C41</f>
        <v>0</v>
      </c>
      <c r="D40" s="133">
        <f>D41</f>
        <v>0</v>
      </c>
      <c r="E40" s="134">
        <f>E41</f>
        <v>147788</v>
      </c>
      <c r="F40" s="128">
        <f>F41</f>
        <v>147788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customHeight="1" thickBot="1">
      <c r="A41" s="14"/>
      <c r="B41" s="37" t="s">
        <v>61</v>
      </c>
      <c r="C41" s="131">
        <v>0</v>
      </c>
      <c r="D41" s="121">
        <v>0</v>
      </c>
      <c r="E41" s="122">
        <v>147788</v>
      </c>
      <c r="F41" s="53">
        <f>C41+D41+E41</f>
        <v>147788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customHeight="1" thickBot="1">
      <c r="A42" s="96" t="s">
        <v>46</v>
      </c>
      <c r="B42" s="136" t="s">
        <v>12</v>
      </c>
      <c r="C42" s="137">
        <v>0</v>
      </c>
      <c r="D42" s="138">
        <f>D43</f>
        <v>74935</v>
      </c>
      <c r="E42" s="139">
        <f>E43</f>
        <v>5000</v>
      </c>
      <c r="F42" s="140">
        <f>D42+E42</f>
        <v>79935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customHeight="1">
      <c r="A43" s="14"/>
      <c r="B43" s="92" t="s">
        <v>13</v>
      </c>
      <c r="C43" s="65">
        <v>0</v>
      </c>
      <c r="D43" s="51">
        <f>D44+D45</f>
        <v>74935</v>
      </c>
      <c r="E43" s="51">
        <f>E44+E45</f>
        <v>5000</v>
      </c>
      <c r="F43" s="64">
        <f>D43+E43</f>
        <v>79935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customHeight="1">
      <c r="A44" s="14"/>
      <c r="B44" s="37" t="s">
        <v>42</v>
      </c>
      <c r="C44" s="49">
        <v>0</v>
      </c>
      <c r="D44" s="50">
        <v>27800</v>
      </c>
      <c r="E44" s="50">
        <v>4800</v>
      </c>
      <c r="F44" s="53">
        <f>SUM(D44:E44)</f>
        <v>32600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customHeight="1" thickBot="1">
      <c r="A45" s="14"/>
      <c r="B45" s="89" t="s">
        <v>43</v>
      </c>
      <c r="C45" s="93">
        <v>0</v>
      </c>
      <c r="D45" s="94">
        <v>47135</v>
      </c>
      <c r="E45" s="94">
        <v>200</v>
      </c>
      <c r="F45" s="54">
        <f>SUM(D45:E45)</f>
        <v>47335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thickBot="1">
      <c r="A46" s="96" t="s">
        <v>28</v>
      </c>
      <c r="B46" s="97" t="s">
        <v>12</v>
      </c>
      <c r="C46" s="98">
        <f>SUM(C47)</f>
        <v>0</v>
      </c>
      <c r="D46" s="99">
        <f>SUM(D47)</f>
        <v>16000</v>
      </c>
      <c r="E46" s="99">
        <f>SUM(E47)</f>
        <v>5774</v>
      </c>
      <c r="F46" s="100">
        <f>SUM(F47)</f>
        <v>21774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>
      <c r="A47" s="39"/>
      <c r="B47" s="34" t="s">
        <v>14</v>
      </c>
      <c r="C47" s="56">
        <v>0</v>
      </c>
      <c r="D47" s="95">
        <f>SUM(D48:D48)</f>
        <v>16000</v>
      </c>
      <c r="E47" s="95">
        <f>E48</f>
        <v>5774</v>
      </c>
      <c r="F47" s="95">
        <f>SUM(F48:F48)</f>
        <v>21774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4" customHeight="1" thickBot="1">
      <c r="A48" s="39"/>
      <c r="B48" s="101" t="s">
        <v>45</v>
      </c>
      <c r="C48" s="102">
        <v>0</v>
      </c>
      <c r="D48" s="103">
        <v>16000</v>
      </c>
      <c r="E48" s="103">
        <v>5774</v>
      </c>
      <c r="F48" s="54">
        <f>SUM(D48:E48)</f>
        <v>21774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 thickBot="1">
      <c r="A49" s="106" t="s">
        <v>23</v>
      </c>
      <c r="B49" s="107" t="s">
        <v>12</v>
      </c>
      <c r="C49" s="108">
        <v>0</v>
      </c>
      <c r="D49" s="109">
        <f>D50+D68</f>
        <v>519577.73</v>
      </c>
      <c r="E49" s="110">
        <f>SUM(E50+E68)</f>
        <v>180912</v>
      </c>
      <c r="F49" s="111">
        <f>F50+F68</f>
        <v>700489.73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 s="32"/>
      <c r="B50" s="34" t="s">
        <v>13</v>
      </c>
      <c r="C50" s="104">
        <v>0</v>
      </c>
      <c r="D50" s="105">
        <f>D52+D53+D54+D55+D56+D57+D58+D59+D60+D62+D63+D64+D65+D66+D67+D51+D61</f>
        <v>284920.63</v>
      </c>
      <c r="E50" s="105">
        <f>E51+E52+E53+E54+E55+E56+E57+E58+E59+E60+E61+E62+E63+E64+E65+E66+E67</f>
        <v>47219</v>
      </c>
      <c r="F50" s="105">
        <f>D50+E50</f>
        <v>332139.63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>
      <c r="A51" s="32"/>
      <c r="B51" s="141" t="s">
        <v>62</v>
      </c>
      <c r="C51" s="142">
        <v>0</v>
      </c>
      <c r="D51" s="143">
        <v>0</v>
      </c>
      <c r="E51" s="143">
        <v>2200</v>
      </c>
      <c r="F51" s="53">
        <f>SUM(D51:E51)</f>
        <v>2200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6.25" customHeight="1">
      <c r="A52" s="32"/>
      <c r="B52" s="41" t="s">
        <v>29</v>
      </c>
      <c r="C52" s="42">
        <v>0</v>
      </c>
      <c r="D52" s="43">
        <v>4129</v>
      </c>
      <c r="E52" s="43">
        <v>8387</v>
      </c>
      <c r="F52" s="53">
        <f>SUM(D52:E52)</f>
        <v>12516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32"/>
      <c r="B53" s="41" t="s">
        <v>17</v>
      </c>
      <c r="C53" s="42">
        <v>0</v>
      </c>
      <c r="D53" s="43">
        <v>9228</v>
      </c>
      <c r="E53" s="43">
        <v>1800</v>
      </c>
      <c r="F53" s="53">
        <f aca="true" t="shared" si="1" ref="F53:F79">SUM(D53:E53)</f>
        <v>11028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32"/>
      <c r="B54" s="41" t="s">
        <v>22</v>
      </c>
      <c r="C54" s="42">
        <v>0</v>
      </c>
      <c r="D54" s="43">
        <v>550</v>
      </c>
      <c r="E54" s="43">
        <v>2891</v>
      </c>
      <c r="F54" s="53">
        <f t="shared" si="1"/>
        <v>3441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32"/>
      <c r="B55" s="41" t="s">
        <v>19</v>
      </c>
      <c r="C55" s="42">
        <v>0</v>
      </c>
      <c r="D55" s="43">
        <v>124603.23</v>
      </c>
      <c r="E55" s="43">
        <v>0</v>
      </c>
      <c r="F55" s="53">
        <f t="shared" si="1"/>
        <v>124603.23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32"/>
      <c r="B56" s="41" t="s">
        <v>50</v>
      </c>
      <c r="C56" s="42">
        <v>0</v>
      </c>
      <c r="D56" s="43">
        <v>8320</v>
      </c>
      <c r="E56" s="43">
        <v>1000</v>
      </c>
      <c r="F56" s="53">
        <f t="shared" si="1"/>
        <v>9320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32"/>
      <c r="B57" s="41" t="s">
        <v>44</v>
      </c>
      <c r="C57" s="42">
        <v>0</v>
      </c>
      <c r="D57" s="43">
        <v>5920</v>
      </c>
      <c r="E57" s="43">
        <v>0</v>
      </c>
      <c r="F57" s="53">
        <f t="shared" si="1"/>
        <v>5920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32"/>
      <c r="B58" s="41" t="s">
        <v>30</v>
      </c>
      <c r="C58" s="42">
        <v>0</v>
      </c>
      <c r="D58" s="43">
        <v>28050</v>
      </c>
      <c r="E58" s="43">
        <v>8350</v>
      </c>
      <c r="F58" s="53">
        <f t="shared" si="1"/>
        <v>36400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32"/>
      <c r="B59" s="41" t="s">
        <v>31</v>
      </c>
      <c r="C59" s="42">
        <v>0</v>
      </c>
      <c r="D59" s="43">
        <v>23000</v>
      </c>
      <c r="E59" s="43">
        <v>1832</v>
      </c>
      <c r="F59" s="53">
        <f t="shared" si="1"/>
        <v>24832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7" customHeight="1">
      <c r="A60" s="32"/>
      <c r="B60" s="41" t="s">
        <v>20</v>
      </c>
      <c r="C60" s="42">
        <v>0</v>
      </c>
      <c r="D60" s="43">
        <v>2366.4</v>
      </c>
      <c r="E60" s="43">
        <v>740</v>
      </c>
      <c r="F60" s="53">
        <f t="shared" si="1"/>
        <v>3106.4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32"/>
      <c r="B61" s="41" t="s">
        <v>63</v>
      </c>
      <c r="C61" s="42">
        <v>0</v>
      </c>
      <c r="D61" s="43">
        <v>0</v>
      </c>
      <c r="E61" s="43">
        <v>5000</v>
      </c>
      <c r="F61" s="53">
        <f t="shared" si="1"/>
        <v>5000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>
      <c r="A62" s="32"/>
      <c r="B62" s="41" t="s">
        <v>24</v>
      </c>
      <c r="C62" s="42">
        <v>0</v>
      </c>
      <c r="D62" s="43">
        <v>8820</v>
      </c>
      <c r="E62" s="43">
        <v>0</v>
      </c>
      <c r="F62" s="53">
        <f t="shared" si="1"/>
        <v>8820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>
      <c r="A63" s="32"/>
      <c r="B63" s="41" t="s">
        <v>18</v>
      </c>
      <c r="C63" s="42">
        <v>0</v>
      </c>
      <c r="D63" s="43">
        <v>10800</v>
      </c>
      <c r="E63" s="43">
        <v>2957</v>
      </c>
      <c r="F63" s="53">
        <f t="shared" si="1"/>
        <v>13757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>
      <c r="A64" s="32"/>
      <c r="B64" s="41" t="s">
        <v>25</v>
      </c>
      <c r="C64" s="42">
        <v>0</v>
      </c>
      <c r="D64" s="43">
        <v>15610</v>
      </c>
      <c r="E64" s="43">
        <v>12062</v>
      </c>
      <c r="F64" s="53">
        <f t="shared" si="1"/>
        <v>27672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6" ht="15" customHeight="1">
      <c r="A65" s="32"/>
      <c r="B65" s="41" t="s">
        <v>32</v>
      </c>
      <c r="C65" s="42">
        <v>0</v>
      </c>
      <c r="D65" s="43">
        <v>36410</v>
      </c>
      <c r="E65" s="43">
        <v>0</v>
      </c>
      <c r="F65" s="53">
        <f t="shared" si="1"/>
        <v>36410</v>
      </c>
    </row>
    <row r="66" spans="1:6" ht="39.75" customHeight="1">
      <c r="A66" s="32"/>
      <c r="B66" s="119" t="s">
        <v>49</v>
      </c>
      <c r="C66" s="42">
        <v>0</v>
      </c>
      <c r="D66" s="43">
        <v>614</v>
      </c>
      <c r="E66" s="43">
        <v>0</v>
      </c>
      <c r="F66" s="53">
        <f t="shared" si="1"/>
        <v>614</v>
      </c>
    </row>
    <row r="67" spans="1:6" ht="15" customHeight="1">
      <c r="A67" s="32"/>
      <c r="B67" s="44" t="s">
        <v>26</v>
      </c>
      <c r="C67" s="42">
        <v>0</v>
      </c>
      <c r="D67" s="45">
        <v>6500</v>
      </c>
      <c r="E67" s="45">
        <v>0</v>
      </c>
      <c r="F67" s="53">
        <f t="shared" si="1"/>
        <v>6500</v>
      </c>
    </row>
    <row r="68" spans="1:6" ht="15" customHeight="1">
      <c r="A68" s="46"/>
      <c r="B68" s="40" t="s">
        <v>14</v>
      </c>
      <c r="C68" s="58">
        <v>0</v>
      </c>
      <c r="D68" s="59">
        <f>D71+D72+D73+D74+D76+D77+D78+D79+D80+D69+D70</f>
        <v>234657.1</v>
      </c>
      <c r="E68" s="57">
        <f>E71+E72+E73+E74+E76+E77+E78+E79+E80+E69+E70+E75</f>
        <v>133693</v>
      </c>
      <c r="F68" s="27">
        <f t="shared" si="1"/>
        <v>368350.1</v>
      </c>
    </row>
    <row r="69" spans="1:6" ht="15" customHeight="1">
      <c r="A69" s="46"/>
      <c r="B69" s="41" t="s">
        <v>64</v>
      </c>
      <c r="C69" s="60">
        <v>0</v>
      </c>
      <c r="D69" s="144">
        <v>0</v>
      </c>
      <c r="E69" s="61">
        <v>16000</v>
      </c>
      <c r="F69" s="53">
        <f t="shared" si="1"/>
        <v>16000</v>
      </c>
    </row>
    <row r="70" spans="1:6" ht="15" customHeight="1">
      <c r="A70" s="46"/>
      <c r="B70" s="41" t="s">
        <v>50</v>
      </c>
      <c r="C70" s="60">
        <v>0</v>
      </c>
      <c r="D70" s="144">
        <v>0</v>
      </c>
      <c r="E70" s="61">
        <v>500</v>
      </c>
      <c r="F70" s="53">
        <f t="shared" si="1"/>
        <v>500</v>
      </c>
    </row>
    <row r="71" spans="1:8" ht="15" customHeight="1">
      <c r="A71" s="46"/>
      <c r="B71" s="41" t="s">
        <v>18</v>
      </c>
      <c r="C71" s="60">
        <v>0</v>
      </c>
      <c r="D71" s="118">
        <v>58360</v>
      </c>
      <c r="E71" s="118">
        <v>0</v>
      </c>
      <c r="F71" s="53">
        <f t="shared" si="1"/>
        <v>58360</v>
      </c>
      <c r="H71" s="70"/>
    </row>
    <row r="72" spans="1:6" ht="15" customHeight="1">
      <c r="A72" s="46"/>
      <c r="B72" s="41" t="s">
        <v>51</v>
      </c>
      <c r="C72" s="60">
        <v>0</v>
      </c>
      <c r="D72" s="61">
        <v>3000</v>
      </c>
      <c r="E72" s="61">
        <v>0</v>
      </c>
      <c r="F72" s="53">
        <f t="shared" si="1"/>
        <v>3000</v>
      </c>
    </row>
    <row r="73" spans="1:6" ht="15" customHeight="1">
      <c r="A73" s="46"/>
      <c r="B73" s="41" t="s">
        <v>65</v>
      </c>
      <c r="C73" s="60">
        <v>0</v>
      </c>
      <c r="D73" s="61">
        <v>22000</v>
      </c>
      <c r="E73" s="61">
        <v>38500</v>
      </c>
      <c r="F73" s="53">
        <f t="shared" si="1"/>
        <v>60500</v>
      </c>
    </row>
    <row r="74" spans="1:6" ht="25.5" customHeight="1">
      <c r="A74" s="46"/>
      <c r="B74" s="41" t="s">
        <v>29</v>
      </c>
      <c r="C74" s="42">
        <v>0</v>
      </c>
      <c r="D74" s="45">
        <v>25811.5</v>
      </c>
      <c r="E74" s="45">
        <v>0</v>
      </c>
      <c r="F74" s="53">
        <f t="shared" si="1"/>
        <v>25811.5</v>
      </c>
    </row>
    <row r="75" spans="1:6" ht="15" customHeight="1">
      <c r="A75" s="46"/>
      <c r="B75" s="41" t="s">
        <v>17</v>
      </c>
      <c r="C75" s="42">
        <v>0</v>
      </c>
      <c r="D75" s="45">
        <v>0</v>
      </c>
      <c r="E75" s="45">
        <v>43000</v>
      </c>
      <c r="F75" s="53">
        <f t="shared" si="1"/>
        <v>43000</v>
      </c>
    </row>
    <row r="76" spans="1:6" ht="15" customHeight="1">
      <c r="A76" s="46"/>
      <c r="B76" s="41" t="s">
        <v>22</v>
      </c>
      <c r="C76" s="42">
        <v>0</v>
      </c>
      <c r="D76" s="45">
        <v>4000</v>
      </c>
      <c r="E76" s="45">
        <v>0</v>
      </c>
      <c r="F76" s="53">
        <f t="shared" si="1"/>
        <v>4000</v>
      </c>
    </row>
    <row r="77" spans="1:6" ht="25.5" customHeight="1">
      <c r="A77" s="32"/>
      <c r="B77" s="41" t="s">
        <v>20</v>
      </c>
      <c r="C77" s="42">
        <v>0</v>
      </c>
      <c r="D77" s="43">
        <v>55924.79</v>
      </c>
      <c r="E77" s="43">
        <v>21655</v>
      </c>
      <c r="F77" s="53">
        <f t="shared" si="1"/>
        <v>77579.79000000001</v>
      </c>
    </row>
    <row r="78" spans="1:6" ht="15" customHeight="1">
      <c r="A78" s="32"/>
      <c r="B78" s="41" t="s">
        <v>31</v>
      </c>
      <c r="C78" s="42">
        <v>0</v>
      </c>
      <c r="D78" s="45">
        <v>23200</v>
      </c>
      <c r="E78" s="45">
        <v>0</v>
      </c>
      <c r="F78" s="53">
        <f t="shared" si="1"/>
        <v>23200</v>
      </c>
    </row>
    <row r="79" spans="1:6" ht="15" customHeight="1">
      <c r="A79" s="32"/>
      <c r="B79" s="41" t="s">
        <v>30</v>
      </c>
      <c r="C79" s="42">
        <v>0</v>
      </c>
      <c r="D79" s="43">
        <v>40378.81</v>
      </c>
      <c r="E79" s="43">
        <v>14038</v>
      </c>
      <c r="F79" s="53">
        <f t="shared" si="1"/>
        <v>54416.81</v>
      </c>
    </row>
    <row r="80" spans="1:6" ht="42" customHeight="1" thickBot="1">
      <c r="A80" s="32"/>
      <c r="B80" s="119" t="s">
        <v>49</v>
      </c>
      <c r="C80" s="115">
        <v>0</v>
      </c>
      <c r="D80" s="116">
        <v>1982</v>
      </c>
      <c r="E80" s="116">
        <v>0</v>
      </c>
      <c r="F80" s="117">
        <f>SUM(D80:E80)</f>
        <v>1982</v>
      </c>
    </row>
    <row r="81" spans="1:6" ht="15" customHeight="1" thickBot="1">
      <c r="A81" s="106" t="s">
        <v>27</v>
      </c>
      <c r="B81" s="107" t="s">
        <v>12</v>
      </c>
      <c r="C81" s="113">
        <f>SUM(C82)</f>
        <v>0</v>
      </c>
      <c r="D81" s="109">
        <f>SUM(D82)</f>
        <v>104700</v>
      </c>
      <c r="E81" s="109">
        <f>SUM(E82)</f>
        <v>0</v>
      </c>
      <c r="F81" s="114">
        <f>SUM(F82)</f>
        <v>104700</v>
      </c>
    </row>
    <row r="82" spans="1:6" ht="15" customHeight="1">
      <c r="A82" s="32"/>
      <c r="B82" s="34" t="s">
        <v>14</v>
      </c>
      <c r="C82" s="112">
        <v>0</v>
      </c>
      <c r="D82" s="105">
        <f>D83+D84</f>
        <v>104700</v>
      </c>
      <c r="E82" s="105">
        <f>E83+E84</f>
        <v>0</v>
      </c>
      <c r="F82" s="64">
        <f>SUM(D82:E82)</f>
        <v>104700</v>
      </c>
    </row>
    <row r="83" spans="1:6" ht="15" customHeight="1">
      <c r="A83" s="32"/>
      <c r="B83" s="47" t="s">
        <v>52</v>
      </c>
      <c r="C83" s="42">
        <v>0</v>
      </c>
      <c r="D83" s="45">
        <v>60000</v>
      </c>
      <c r="E83" s="45">
        <v>0</v>
      </c>
      <c r="F83" s="53">
        <f>SUM(D83:E83)</f>
        <v>60000</v>
      </c>
    </row>
    <row r="84" spans="1:6" ht="14.25" customHeight="1" thickBot="1">
      <c r="A84" s="48"/>
      <c r="B84" s="71" t="s">
        <v>53</v>
      </c>
      <c r="C84" s="66">
        <v>0</v>
      </c>
      <c r="D84" s="67">
        <v>44700</v>
      </c>
      <c r="E84" s="67">
        <v>0</v>
      </c>
      <c r="F84" s="68">
        <f>SUM(D84:E84)</f>
        <v>44700</v>
      </c>
    </row>
    <row r="85" spans="1:6" ht="24" customHeight="1" thickBot="1">
      <c r="A85" s="62" t="s">
        <v>16</v>
      </c>
      <c r="B85" s="63"/>
      <c r="C85" s="69">
        <f>C81+C49+C46+C42+C34+C25+C15+C10</f>
        <v>0</v>
      </c>
      <c r="D85" s="69">
        <f>D81+D49+D46+D42+D34+D25+D15+D10</f>
        <v>1609986.65</v>
      </c>
      <c r="E85" s="69">
        <f>E81+E49+E46+E42+E34+E25+E15+E10+E39</f>
        <v>1951808.58</v>
      </c>
      <c r="F85" s="69">
        <f>F10+F15+F25+F34+F39+F42+F46+F49+F81</f>
        <v>3561795.23</v>
      </c>
    </row>
    <row r="86" ht="12.75" customHeight="1"/>
    <row r="87" spans="5:6" ht="12.75" customHeight="1">
      <c r="E87" s="15"/>
      <c r="F87" s="16"/>
    </row>
    <row r="88" spans="1:5" ht="12.75" customHeight="1">
      <c r="A88" s="3"/>
      <c r="D88" s="15"/>
      <c r="E88" s="15"/>
    </row>
    <row r="89" ht="12.75" customHeight="1">
      <c r="A89" s="3"/>
    </row>
    <row r="90" ht="12.75" customHeight="1"/>
    <row r="91" spans="5:6" ht="12.75" customHeight="1">
      <c r="E91" s="135"/>
      <c r="F91" s="16"/>
    </row>
  </sheetData>
  <sheetProtection/>
  <mergeCells count="6">
    <mergeCell ref="F7:F8"/>
    <mergeCell ref="E1:F1"/>
    <mergeCell ref="A3:F3"/>
    <mergeCell ref="A7:A8"/>
    <mergeCell ref="C7:D7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2017-11-30T12:33:03Z</cp:lastPrinted>
  <dcterms:created xsi:type="dcterms:W3CDTF">2013-07-30T09:11:37Z</dcterms:created>
  <dcterms:modified xsi:type="dcterms:W3CDTF">2017-11-30T12:33:10Z</dcterms:modified>
  <cp:category/>
  <cp:version/>
  <cp:contentType/>
  <cp:contentStatus/>
</cp:coreProperties>
</file>