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6672" windowHeight="7680" activeTab="0"/>
  </bookViews>
  <sheets>
    <sheet name="AutoCont" sheetId="1" r:id="rId1"/>
    <sheet name="TTC MARCONI" sheetId="2" r:id="rId2"/>
  </sheets>
  <definedNames>
    <definedName name="_xlnm._FilterDatabase" localSheetId="0" hidden="1">'AutoCont'!$B$2:$F$25</definedName>
    <definedName name="_xlnm.Print_Area" localSheetId="1">'TTC MARCONI'!$A$1:$F$159</definedName>
  </definedNames>
  <calcPr fullCalcOnLoad="1" refMode="R1C1"/>
</workbook>
</file>

<file path=xl/sharedStrings.xml><?xml version="1.0" encoding="utf-8"?>
<sst xmlns="http://schemas.openxmlformats.org/spreadsheetml/2006/main" count="265" uniqueCount="157">
  <si>
    <t>OS-08 Projekční systém pro o.s.</t>
  </si>
  <si>
    <t>název majetku</t>
  </si>
  <si>
    <t>ks</t>
  </si>
  <si>
    <t>cena/ks</t>
  </si>
  <si>
    <t>cena celkem</t>
  </si>
  <si>
    <t>účet</t>
  </si>
  <si>
    <t>LCD 46" NEC MultiSync® P463 vč. 5 leté záruky</t>
  </si>
  <si>
    <t>Maticový držák na stěnu pro LCD 2x2</t>
  </si>
  <si>
    <t>Ovládací počítač do racku vč. 5 leté záruky + instalace a oživení na místě</t>
  </si>
  <si>
    <t>Převodníky pro přenos 4x Full HD obrazu po kabeláži CAT5 + instalace LCD, držáku a kabeláže</t>
  </si>
  <si>
    <t xml:space="preserve"> Řídící systém videostěny vč. programování ovládacího sw a tabletu  = HW</t>
  </si>
  <si>
    <t>CELKEM</t>
  </si>
  <si>
    <t>022</t>
  </si>
  <si>
    <t>Catalyst 3750X 24 Port PoE IP Services vč. 5 leté záruky</t>
  </si>
  <si>
    <t>Catalyst 3K-X 715W AC Secondary Pow er Supply</t>
  </si>
  <si>
    <t>Catalyst 3K-X 1G Netw ork Module</t>
  </si>
  <si>
    <t>FG-500D HA Units - FortiGate 500D, HW only</t>
  </si>
  <si>
    <t>DC-07 Síťové prvky (mimo NSPTV)</t>
  </si>
  <si>
    <t>OB-04 Přístupové a kamer. syst.</t>
  </si>
  <si>
    <t>XX-04 Jiné vybavení</t>
  </si>
  <si>
    <t>24” LCD monitor s nativním rozlišením FHD 1920x1080, standard VESA uchycení, matný</t>
  </si>
  <si>
    <t>028</t>
  </si>
  <si>
    <t>AUTOCONT CELKEM</t>
  </si>
  <si>
    <r>
      <t xml:space="preserve">SAMSUNG SND-6011R + SanDisk SDHC 32 GB class 10   </t>
    </r>
    <r>
      <rPr>
        <b/>
        <sz val="10"/>
        <rFont val="Calibri"/>
        <family val="2"/>
      </rPr>
      <t>= kamery</t>
    </r>
  </si>
  <si>
    <r>
      <t xml:space="preserve">Stanice+LCD pro zpracování snímků vč. oživení a konf igurace kamer a sw Samsung Smart View er  </t>
    </r>
    <r>
      <rPr>
        <b/>
        <sz val="10"/>
        <rFont val="Calibri"/>
        <family val="2"/>
      </rPr>
      <t xml:space="preserve"> =  počítač včetně SW</t>
    </r>
  </si>
  <si>
    <r>
      <t xml:space="preserve">Rozšíření stávajícího přístupového systému používaného v ZZS - Reader EM 125kHz USB             </t>
    </r>
    <r>
      <rPr>
        <b/>
        <sz val="10"/>
        <rFont val="Calibri"/>
        <family val="2"/>
      </rPr>
      <t>= čtečky</t>
    </r>
  </si>
  <si>
    <r>
      <t>Rozšíření stávajícího přístupového systému používaného v ZZS -</t>
    </r>
    <r>
      <rPr>
        <b/>
        <sz val="10"/>
        <rFont val="Calibri"/>
        <family val="2"/>
      </rPr>
      <t xml:space="preserve"> Docházkový čip</t>
    </r>
    <r>
      <rPr>
        <sz val="10"/>
        <rFont val="Calibri"/>
        <family val="2"/>
      </rPr>
      <t xml:space="preserve"> 125kHz</t>
    </r>
  </si>
  <si>
    <r>
      <t xml:space="preserve">AutoCont Of ficePro 1025 (SFF)   </t>
    </r>
    <r>
      <rPr>
        <b/>
        <sz val="10"/>
        <rFont val="Calibri"/>
        <family val="2"/>
      </rPr>
      <t>= 4x počítač</t>
    </r>
  </si>
  <si>
    <t>VS-01 IP Telefony</t>
  </si>
  <si>
    <t>VS-02 Wifi</t>
  </si>
  <si>
    <t>Wifi AP</t>
  </si>
  <si>
    <t>QUIDO_ETH_4/4 - Ethernetový I/O modul, 4 vstupy, 4 výstupy, teploměr, Páčka WAGO - plastová, Držák na DIN pro Quido 4/4, Teploměr pro Quido - silikon 3m, Spínaný zdroj 12V / 1,25A na lištu DIN</t>
  </si>
  <si>
    <t>Krabici s DIN lištou a pojistkové držáky</t>
  </si>
  <si>
    <t xml:space="preserve">Světlo signalizace výjezdů </t>
  </si>
  <si>
    <t>Program.automat H2-DM1E + zákl.rám 6 pozic, zdroj + 3x výstupní jednotka releová + vst.jedn</t>
  </si>
  <si>
    <t>OB-01 Pobočková ústředna OŘ</t>
  </si>
  <si>
    <t>MGU-board 2x4 E1/T1, Black40</t>
  </si>
  <si>
    <t>MX MA Media kit Manager Avail</t>
  </si>
  <si>
    <t>MX MP Media kit Mgr Provision</t>
  </si>
  <si>
    <t>MX MSP SW</t>
  </si>
  <si>
    <t>MX TS Media kit 5,x RecDVD</t>
  </si>
  <si>
    <t>1 BluStar Server - Basic Lic.</t>
  </si>
  <si>
    <t>MX TS G.729 Codec</t>
  </si>
  <si>
    <t>MX TS CSTA3 Aastra sys monitor</t>
  </si>
  <si>
    <t>MX TS Start pack 50 Users</t>
  </si>
  <si>
    <t>MX MA 1 Managed Server</t>
  </si>
  <si>
    <t>MX MA Control Server</t>
  </si>
  <si>
    <t>MX MA 1 User</t>
  </si>
  <si>
    <t>MX TS IP extension 1 port</t>
  </si>
  <si>
    <t>MX TS Telephony Server</t>
  </si>
  <si>
    <t>MX TS 1 User</t>
  </si>
  <si>
    <t>MX MA Manager Availability</t>
  </si>
  <si>
    <t>MX MP system</t>
  </si>
  <si>
    <t>MX MP managed user</t>
  </si>
  <si>
    <t>MX TS Gateway</t>
  </si>
  <si>
    <t>MX MSP Monitored ext, 1 ext</t>
  </si>
  <si>
    <t>MX MSP system</t>
  </si>
  <si>
    <t>MX TS Telephony System 5.0</t>
  </si>
  <si>
    <t>OB-03 Příčka - PBX OŘ objektová ústředna</t>
  </si>
  <si>
    <t>MX TS Public ISDN Uside 1 port</t>
  </si>
  <si>
    <t>OB-02 Nahrávání (všechny kanály OŘ)</t>
  </si>
  <si>
    <t>ReDat3® Záznamová Jednotka  1</t>
  </si>
  <si>
    <t>HW platformy</t>
  </si>
  <si>
    <t>Průmyslové 19" PC, průmyslový board, 4U, pro maximální počet 11 karet</t>
  </si>
  <si>
    <t>Interfaceové karty</t>
  </si>
  <si>
    <t>Karta analogových vstupů pro 8 kanálů + redukce PCI (PCIM konektor)</t>
  </si>
  <si>
    <t>Karta digitálních vstupů pro 8 kanálů, podpora sterea + redukce PCI (PCIM konektor)</t>
  </si>
  <si>
    <t>Digitální interface G.703, pasivní připojení, 2 porty, podpora sterea</t>
  </si>
  <si>
    <t>Ethernet karta pro záznam VoIP ze SPAN portu (single ethernet port)</t>
  </si>
  <si>
    <t>SW pro ReDat®3 Záznamová Jednotka + OS QNX</t>
  </si>
  <si>
    <t>SW vybavení zařízení ReDat®3 Záznamová jednotka + OS QNX</t>
  </si>
  <si>
    <t>Licence pro záznam</t>
  </si>
  <si>
    <t>Licence pro záznam jednoho telefonního kanálu (fyzický kanál)</t>
  </si>
  <si>
    <t>Licence pro záznam jednoho trunku (1 x ISDN30)</t>
  </si>
  <si>
    <t>Licence pro záznam VoIP kanálu</t>
  </si>
  <si>
    <t>Licence a HW pro zálohování (archivaci)</t>
  </si>
  <si>
    <t xml:space="preserve">Licence pro automatickou archivaci na mechaniku DVD-RAM 4,7GB + 10 ks médií 4,7GB </t>
  </si>
  <si>
    <t>Interní RAID1 HW řadič, zrcadlení dvou SATA disků, hotswap, autorebuilt</t>
  </si>
  <si>
    <t>Licencované produkty pro přístup, správu, diagnostiku a dohled</t>
  </si>
  <si>
    <t>ReDat® Management System (zpřístupnění záznamové jednotky ReDat®3 dohledovým aplikacím, součástí ceny produktu je defaultní konfigurace a podpora =&gt; přidání dohledovaných elementů do dohledové aplikace)</t>
  </si>
  <si>
    <t>Integrace s telekomunikačními technologiemi</t>
  </si>
  <si>
    <t>Integrace s terminály Tetrapol - RCT modul, včetně I2C-RS232 konver. modulu. Licence pro jednu záz. jednotku</t>
  </si>
  <si>
    <t>Doplňkové zařízení (HW)</t>
  </si>
  <si>
    <t>Oddělovací zesilovač PCM traktu (amplifier G.703 tract)</t>
  </si>
  <si>
    <t>ReDat3® Záznamová Jednotka  2</t>
  </si>
  <si>
    <t>ReDat® eXperience  1</t>
  </si>
  <si>
    <t>ReDat® eXperience Basic - Catalog</t>
  </si>
  <si>
    <t>Základní produktová licence</t>
  </si>
  <si>
    <t>Licence pro aktivaci 1 kanálu</t>
  </si>
  <si>
    <t>ReDat® CTI (Integrační moduly pro CTI, CDR, integrace se SW CC)</t>
  </si>
  <si>
    <t>CTI Cisco CUCC (IPCC) nebo CTI CUCM (CallManager), SPAN nebo SPANLESS</t>
  </si>
  <si>
    <t>Licence pro aktivaci 1 současně nahrávaného kanálu CTI Cisco CUCC / CUCM</t>
  </si>
  <si>
    <t>ReDat® API</t>
  </si>
  <si>
    <t>ReDat® API - speciální rozhraní pro integraci ReDat® eXperience s CRM a dalšími systémy třetích stran</t>
  </si>
  <si>
    <t>Ostatní moduly a aplikace</t>
  </si>
  <si>
    <t>ReDat® INFO35 Automatické načítání informací o poloze volajícího (dostupné pouze v ČR)</t>
  </si>
  <si>
    <t>ReDat® Compare - komparační služba redundandní databáze aplikační nadstavby ReDat® eXperience</t>
  </si>
  <si>
    <t>ReDat® KONOS Connector</t>
  </si>
  <si>
    <t>ReDat® Management System (zpřístupnění aplikační nadstavby ReDat®  eXperience dohledovým aplikacím, součástí ceny produktu je defaultní konfigurace a podpora =&gt; přidání dohledovaných elementů do dohledové aplikace)</t>
  </si>
  <si>
    <t>ReDat® eXperience  2</t>
  </si>
  <si>
    <t>VT-01 Vozidlové GPS</t>
  </si>
  <si>
    <t>Vozidlové GPS</t>
  </si>
  <si>
    <t>zatřídění</t>
  </si>
  <si>
    <t>Označení položky v rozpočtu</t>
  </si>
  <si>
    <t>Název majetku</t>
  </si>
  <si>
    <t>Počet ks</t>
  </si>
  <si>
    <t>Cena za ks vč. DPH</t>
  </si>
  <si>
    <t>Cena celkem vč. DPH</t>
  </si>
  <si>
    <t>Účet</t>
  </si>
  <si>
    <t>PR-02 Virtualizovaný desktop pro OŘ</t>
  </si>
  <si>
    <t>HW klient pro virtualizovaný desktop OŘ vč. 5 leté záruky</t>
  </si>
  <si>
    <t>24" LCD monitor vč. 5 leté záruky</t>
  </si>
  <si>
    <t>19" LCD monitor vč. 5 leté záruky +stojan</t>
  </si>
  <si>
    <t>PR-05 Operátorské pracoviště hybridní</t>
  </si>
  <si>
    <t>KONOS -  Dotykový 19“ monitor , PC</t>
  </si>
  <si>
    <t xml:space="preserve">KONOS - Reproduktor pod monitor pro hlasitý příposlech </t>
  </si>
  <si>
    <t>KONOS - Náhlavní souprava</t>
  </si>
  <si>
    <t>DR-01 Integrace sítě PEGAS</t>
  </si>
  <si>
    <t>Blok/modul LCT2G</t>
  </si>
  <si>
    <t>Kabelová sada pro připojení LCT2G modulů k propojovacímu poli rádiové ústředny sítě PEGAS (Line Frame) HT5888AA</t>
  </si>
  <si>
    <t>Rack LCT 12 pozic včetně zdroje</t>
  </si>
  <si>
    <t>Patch panel pro připojení LCT2G k integraci rádiové komunikace a infrastruktuře PEGAS</t>
  </si>
  <si>
    <t>DR-03 Pevné radiostanice 3G</t>
  </si>
  <si>
    <t>Pevná radiostanice 3G (terminál RCT), montážní sada, zdroj, konektory</t>
  </si>
  <si>
    <t>DR-04 Vozidlová radiostanice 3G</t>
  </si>
  <si>
    <t>Vozidlová radiostanice 3G bez montážní sady</t>
  </si>
  <si>
    <t>DR-06 Ruční radiostanice</t>
  </si>
  <si>
    <t>Ruční rádiový terminál TPH700 HT8480BA</t>
  </si>
  <si>
    <t>DR-07 Centralizace analogového radiového spojení</t>
  </si>
  <si>
    <t>KONOS - Analog Multiport GW</t>
  </si>
  <si>
    <t>DR-08 Jiné úpravy pro radiové sítě (antény 10ks)</t>
  </si>
  <si>
    <t>IS-01 HW komletně</t>
  </si>
  <si>
    <t>Server pro centralizované řízení vč. 5 leté záruky</t>
  </si>
  <si>
    <t>Server pro virtualizaci vč. 5 leté záruky</t>
  </si>
  <si>
    <t>Diskové úložiště vč. 5 leté záruky</t>
  </si>
  <si>
    <t>SAN switch vč. 5 leté záruky</t>
  </si>
  <si>
    <t>IS-04 Zálohování/archivace</t>
  </si>
  <si>
    <t>NAS rack 2U 12pozic včetně implementace</t>
  </si>
  <si>
    <t>HDD 3TB WD30EFRX RED 64MB SATAIII IntelliP.NAS 3RZ</t>
  </si>
  <si>
    <t>NAKIVO Backup &amp; Replication Pro for VMware Essentials inc. 1y supp</t>
  </si>
  <si>
    <t>IS-05 Integrace telefonie – bez integrace s NIS IZS</t>
  </si>
  <si>
    <t>KONOS - Matra Multiport LCT GW (8 portu)</t>
  </si>
  <si>
    <r>
      <t xml:space="preserve">Aastra 6757i with power adapt     </t>
    </r>
    <r>
      <rPr>
        <b/>
        <i/>
        <sz val="11"/>
        <color indexed="8"/>
        <rFont val="Calibri"/>
        <family val="2"/>
      </rPr>
      <t>telefonní přístroje</t>
    </r>
  </si>
  <si>
    <r>
      <t xml:space="preserve">Aastra M675i DPU                               </t>
    </r>
    <r>
      <rPr>
        <b/>
        <i/>
        <sz val="11"/>
        <color indexed="8"/>
        <rFont val="Calibri"/>
        <family val="2"/>
      </rPr>
      <t xml:space="preserve"> telefonní přístroje</t>
    </r>
  </si>
  <si>
    <t>VS-03  Jiné technologické vybavení stanovišť</t>
  </si>
  <si>
    <t>VT-06 Jiné vybavení vozidla (4x tablet)</t>
  </si>
  <si>
    <t>4ks Toughbook Panasonic CF-19</t>
  </si>
  <si>
    <t>4ks Dokovaci stanice pro Toughbook Panasonic CF-19</t>
  </si>
  <si>
    <r>
      <t xml:space="preserve">Směrová </t>
    </r>
    <r>
      <rPr>
        <b/>
        <sz val="11"/>
        <rFont val="Calibri"/>
        <family val="2"/>
      </rPr>
      <t>anténa</t>
    </r>
    <r>
      <rPr>
        <sz val="11"/>
        <rFont val="Calibri"/>
        <family val="2"/>
      </rPr>
      <t xml:space="preserve"> VHF (FRQ 151.3500 MHz), včetně držáku, odolné provedení vhodné pro ZZS Kvy</t>
    </r>
  </si>
  <si>
    <r>
      <t xml:space="preserve">Pagingový vysílač </t>
    </r>
    <r>
      <rPr>
        <sz val="11"/>
        <rFont val="Calibri"/>
        <family val="2"/>
      </rPr>
      <t>s modemem a kodérem POCASG, kompatibilní se stávajícím řešením ZZS Kvy</t>
    </r>
  </si>
  <si>
    <r>
      <t>Numerický pager</t>
    </r>
    <r>
      <rPr>
        <sz val="11"/>
        <rFont val="Calibri"/>
        <family val="2"/>
      </rPr>
      <t>, pracující ve standardu POCSAG, zvuková/vibrační signalizace, provoz na standardní akumulátory nebo baterie</t>
    </r>
  </si>
  <si>
    <t>Dodavatel: TTS MARCONI s. r. o.</t>
  </si>
  <si>
    <t>Dodavatel: AutoCont CZ a.s.</t>
  </si>
  <si>
    <t>Ostatní majetek (SÚ 501) CELKEM</t>
  </si>
  <si>
    <t>Celkové shrnutí za oba dodavatele</t>
  </si>
  <si>
    <t>Dlouhodobý hmotný majetek (SÚ 022) CELKEM</t>
  </si>
  <si>
    <t>Drobný dlouhodobý hmotný majetek (SÚ 028) CELKEM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</si>
</sst>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_-* #,##0\ &quot;Kč&quot;_-;\-* #,##0\ &quot;Kč&quot;_-;_-* &quot;-&quot;??\ &quot;Kč&quot;_-;_-@_-"/>
    <numFmt numFmtId="166" formatCode="#,##0.000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_-* #,##0.0\ &quot;Kč&quot;_-;\-* #,##0.0\ &quot;Kč&quot;_-;_-* &quot;-&quot;??\ &quot;Kč&quot;_-;_-@_-"/>
    <numFmt numFmtId="173" formatCode="_-* #,##0.000\ &quot;Kč&quot;_-;\-* #,##0.000\ &quot;Kč&quot;_-;_-* &quot;-&quot;??\ &quot;Kč&quot;_-;_-@_-"/>
    <numFmt numFmtId="174" formatCode="#,##0.00\ _K_č"/>
    <numFmt numFmtId="175" formatCode="#,##0.0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5" fillId="2" borderId="10" xfId="56" applyFont="1" applyFill="1" applyBorder="1">
      <alignment/>
      <protection/>
    </xf>
    <xf numFmtId="0" fontId="49" fillId="0" borderId="0" xfId="0" applyFont="1" applyAlignment="1">
      <alignment/>
    </xf>
    <xf numFmtId="0" fontId="5" fillId="0" borderId="0" xfId="56" applyFont="1" applyFill="1">
      <alignment/>
      <protection/>
    </xf>
    <xf numFmtId="0" fontId="6" fillId="0" borderId="11" xfId="56" applyFont="1" applyBorder="1" applyAlignment="1">
      <alignment horizontal="center"/>
      <protection/>
    </xf>
    <xf numFmtId="0" fontId="5" fillId="0" borderId="12" xfId="56" applyFont="1" applyBorder="1">
      <alignment/>
      <protection/>
    </xf>
    <xf numFmtId="4" fontId="6" fillId="0" borderId="13" xfId="56" applyNumberFormat="1" applyFont="1" applyBorder="1" applyAlignment="1">
      <alignment horizontal="right"/>
      <protection/>
    </xf>
    <xf numFmtId="4" fontId="6" fillId="0" borderId="13" xfId="56" applyNumberFormat="1" applyFont="1" applyFill="1" applyBorder="1" applyAlignment="1">
      <alignment horizontal="right"/>
      <protection/>
    </xf>
    <xf numFmtId="0" fontId="5" fillId="0" borderId="14" xfId="56" applyFont="1" applyBorder="1">
      <alignment/>
      <protection/>
    </xf>
    <xf numFmtId="0" fontId="5" fillId="0" borderId="14" xfId="56" applyFont="1" applyBorder="1" applyAlignment="1">
      <alignment horizontal="center"/>
      <protection/>
    </xf>
    <xf numFmtId="4" fontId="5" fillId="0" borderId="14" xfId="56" applyNumberFormat="1" applyFont="1" applyBorder="1" applyAlignment="1">
      <alignment horizontal="center"/>
      <protection/>
    </xf>
    <xf numFmtId="49" fontId="5" fillId="0" borderId="14" xfId="56" applyNumberFormat="1" applyFont="1" applyFill="1" applyBorder="1" applyAlignment="1">
      <alignment horizontal="center"/>
      <protection/>
    </xf>
    <xf numFmtId="49" fontId="6" fillId="0" borderId="15" xfId="56" applyNumberFormat="1" applyFont="1" applyBorder="1" applyAlignment="1">
      <alignment horizontal="center"/>
      <protection/>
    </xf>
    <xf numFmtId="49" fontId="6" fillId="0" borderId="13" xfId="56" applyNumberFormat="1" applyFont="1" applyBorder="1" applyAlignment="1">
      <alignment horizontal="center"/>
      <protection/>
    </xf>
    <xf numFmtId="49" fontId="5" fillId="0" borderId="16" xfId="56" applyNumberFormat="1" applyFont="1" applyBorder="1" applyAlignment="1">
      <alignment horizontal="center"/>
      <protection/>
    </xf>
    <xf numFmtId="0" fontId="5" fillId="0" borderId="17" xfId="56" applyFont="1" applyBorder="1">
      <alignment/>
      <protection/>
    </xf>
    <xf numFmtId="0" fontId="6" fillId="0" borderId="15" xfId="56" applyFont="1" applyBorder="1">
      <alignment/>
      <protection/>
    </xf>
    <xf numFmtId="0" fontId="6" fillId="0" borderId="13" xfId="56" applyFont="1" applyBorder="1">
      <alignment/>
      <protection/>
    </xf>
    <xf numFmtId="0" fontId="6" fillId="0" borderId="15" xfId="56" applyFont="1" applyBorder="1" applyAlignment="1">
      <alignment horizontal="center"/>
      <protection/>
    </xf>
    <xf numFmtId="0" fontId="6" fillId="0" borderId="13" xfId="56" applyFont="1" applyBorder="1" applyAlignment="1">
      <alignment horizontal="center"/>
      <protection/>
    </xf>
    <xf numFmtId="0" fontId="6" fillId="0" borderId="16" xfId="56" applyFont="1" applyBorder="1">
      <alignment/>
      <protection/>
    </xf>
    <xf numFmtId="4" fontId="6" fillId="0" borderId="15" xfId="56" applyNumberFormat="1" applyFont="1" applyBorder="1" applyAlignment="1">
      <alignment horizontal="right"/>
      <protection/>
    </xf>
    <xf numFmtId="4" fontId="6" fillId="0" borderId="16" xfId="56" applyNumberFormat="1" applyFont="1" applyBorder="1" applyAlignment="1">
      <alignment horizontal="right"/>
      <protection/>
    </xf>
    <xf numFmtId="4" fontId="6" fillId="0" borderId="15" xfId="56" applyNumberFormat="1" applyFont="1" applyFill="1" applyBorder="1" applyAlignment="1">
      <alignment horizontal="right"/>
      <protection/>
    </xf>
    <xf numFmtId="49" fontId="5" fillId="0" borderId="16" xfId="56" applyNumberFormat="1" applyFont="1" applyBorder="1" applyAlignment="1">
      <alignment horizontal="right"/>
      <protection/>
    </xf>
    <xf numFmtId="0" fontId="6" fillId="0" borderId="13" xfId="56" applyFont="1" applyBorder="1" applyAlignment="1">
      <alignment wrapText="1"/>
      <protection/>
    </xf>
    <xf numFmtId="0" fontId="5" fillId="0" borderId="18" xfId="56" applyFont="1" applyBorder="1" applyAlignment="1">
      <alignment horizontal="center"/>
      <protection/>
    </xf>
    <xf numFmtId="4" fontId="5" fillId="0" borderId="19" xfId="56" applyNumberFormat="1" applyFont="1" applyFill="1" applyBorder="1" applyAlignment="1">
      <alignment horizontal="right"/>
      <protection/>
    </xf>
    <xf numFmtId="4" fontId="5" fillId="0" borderId="18" xfId="56" applyNumberFormat="1" applyFont="1" applyBorder="1" applyAlignment="1">
      <alignment horizontal="right"/>
      <protection/>
    </xf>
    <xf numFmtId="4" fontId="5" fillId="0" borderId="20" xfId="56" applyNumberFormat="1" applyFont="1" applyBorder="1" applyAlignment="1">
      <alignment horizontal="right"/>
      <protection/>
    </xf>
    <xf numFmtId="0" fontId="5" fillId="0" borderId="21" xfId="56" applyFont="1" applyBorder="1" applyAlignment="1">
      <alignment horizontal="center"/>
      <protection/>
    </xf>
    <xf numFmtId="0" fontId="6" fillId="0" borderId="16" xfId="56" applyFont="1" applyBorder="1" applyAlignment="1">
      <alignment horizontal="center"/>
      <protection/>
    </xf>
    <xf numFmtId="4" fontId="6" fillId="0" borderId="16" xfId="56" applyNumberFormat="1" applyFont="1" applyFill="1" applyBorder="1" applyAlignment="1">
      <alignment horizontal="right"/>
      <protection/>
    </xf>
    <xf numFmtId="0" fontId="49" fillId="0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164" fontId="0" fillId="0" borderId="26" xfId="0" applyNumberFormat="1" applyFont="1" applyBorder="1" applyAlignment="1">
      <alignment vertical="top"/>
    </xf>
    <xf numFmtId="164" fontId="1" fillId="0" borderId="26" xfId="59" applyNumberFormat="1" applyFont="1" applyFill="1" applyBorder="1" applyAlignment="1">
      <alignment horizontal="right" vertical="top" wrapText="1"/>
      <protection/>
    </xf>
    <xf numFmtId="49" fontId="0" fillId="0" borderId="27" xfId="0" applyNumberFormat="1" applyFont="1" applyBorder="1" applyAlignment="1">
      <alignment horizontal="center" vertical="center"/>
    </xf>
    <xf numFmtId="0" fontId="4" fillId="34" borderId="13" xfId="0" applyFont="1" applyFill="1" applyBorder="1" applyAlignment="1">
      <alignment vertical="top" wrapText="1"/>
    </xf>
    <xf numFmtId="0" fontId="0" fillId="0" borderId="28" xfId="0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1" fillId="0" borderId="10" xfId="59" applyNumberFormat="1" applyFont="1" applyFill="1" applyBorder="1" applyAlignment="1">
      <alignment horizontal="right" vertical="top" wrapText="1"/>
      <protection/>
    </xf>
    <xf numFmtId="49" fontId="0" fillId="0" borderId="29" xfId="0" applyNumberFormat="1" applyFont="1" applyBorder="1" applyAlignment="1">
      <alignment horizontal="center" vertical="center"/>
    </xf>
    <xf numFmtId="0" fontId="4" fillId="34" borderId="30" xfId="0" applyFont="1" applyFill="1" applyBorder="1" applyAlignment="1">
      <alignment vertical="top" wrapText="1"/>
    </xf>
    <xf numFmtId="0" fontId="4" fillId="33" borderId="31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vertical="top"/>
    </xf>
    <xf numFmtId="164" fontId="4" fillId="33" borderId="10" xfId="0" applyNumberFormat="1" applyFont="1" applyFill="1" applyBorder="1" applyAlignment="1">
      <alignment vertical="top"/>
    </xf>
    <xf numFmtId="164" fontId="4" fillId="33" borderId="10" xfId="59" applyNumberFormat="1" applyFont="1" applyFill="1" applyBorder="1" applyAlignment="1">
      <alignment horizontal="right" vertical="top" wrapText="1"/>
      <protection/>
    </xf>
    <xf numFmtId="49" fontId="0" fillId="33" borderId="29" xfId="0" applyNumberFormat="1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vertical="top" wrapText="1"/>
    </xf>
    <xf numFmtId="0" fontId="1" fillId="0" borderId="28" xfId="54" applyFont="1" applyFill="1" applyBorder="1" applyAlignment="1">
      <alignment vertical="top" wrapText="1"/>
      <protection/>
    </xf>
    <xf numFmtId="164" fontId="7" fillId="0" borderId="10" xfId="54" applyNumberFormat="1" applyFont="1" applyFill="1" applyBorder="1" applyAlignment="1">
      <alignment horizontal="right" vertical="top" wrapText="1"/>
      <protection/>
    </xf>
    <xf numFmtId="0" fontId="4" fillId="33" borderId="28" xfId="54" applyFont="1" applyFill="1" applyBorder="1" applyAlignment="1">
      <alignment vertical="top" wrapText="1"/>
      <protection/>
    </xf>
    <xf numFmtId="164" fontId="8" fillId="33" borderId="10" xfId="54" applyNumberFormat="1" applyFont="1" applyFill="1" applyBorder="1" applyAlignment="1">
      <alignment horizontal="right" vertical="top" wrapText="1"/>
      <protection/>
    </xf>
    <xf numFmtId="0" fontId="4" fillId="0" borderId="31" xfId="0" applyFont="1" applyBorder="1" applyAlignment="1">
      <alignment vertical="top" wrapText="1"/>
    </xf>
    <xf numFmtId="175" fontId="7" fillId="0" borderId="10" xfId="54" applyNumberFormat="1" applyFont="1" applyFill="1" applyBorder="1" applyAlignment="1">
      <alignment horizontal="right" vertical="top" wrapText="1"/>
      <protection/>
    </xf>
    <xf numFmtId="49" fontId="4" fillId="33" borderId="29" xfId="0" applyNumberFormat="1" applyFont="1" applyFill="1" applyBorder="1" applyAlignment="1">
      <alignment horizontal="center" vertical="center"/>
    </xf>
    <xf numFmtId="164" fontId="1" fillId="0" borderId="10" xfId="54" applyNumberFormat="1" applyFont="1" applyFill="1" applyBorder="1" applyAlignment="1">
      <alignment vertical="top" wrapText="1"/>
      <protection/>
    </xf>
    <xf numFmtId="0" fontId="4" fillId="33" borderId="30" xfId="0" applyFont="1" applyFill="1" applyBorder="1" applyAlignment="1">
      <alignment vertical="top" wrapText="1"/>
    </xf>
    <xf numFmtId="164" fontId="4" fillId="33" borderId="10" xfId="54" applyNumberFormat="1" applyFont="1" applyFill="1" applyBorder="1" applyAlignment="1">
      <alignment vertical="top" wrapText="1"/>
      <protection/>
    </xf>
    <xf numFmtId="49" fontId="0" fillId="34" borderId="33" xfId="0" applyNumberFormat="1" applyFont="1" applyFill="1" applyBorder="1" applyAlignment="1">
      <alignment horizontal="center" vertical="center"/>
    </xf>
    <xf numFmtId="49" fontId="0" fillId="34" borderId="34" xfId="0" applyNumberFormat="1" applyFont="1" applyFill="1" applyBorder="1" applyAlignment="1">
      <alignment horizontal="center" vertical="center"/>
    </xf>
    <xf numFmtId="49" fontId="0" fillId="34" borderId="27" xfId="0" applyNumberFormat="1" applyFont="1" applyFill="1" applyBorder="1" applyAlignment="1">
      <alignment horizontal="center" vertical="center"/>
    </xf>
    <xf numFmtId="0" fontId="7" fillId="0" borderId="28" xfId="54" applyFont="1" applyFill="1" applyBorder="1" applyAlignment="1">
      <alignment vertical="top" wrapText="1"/>
      <protection/>
    </xf>
    <xf numFmtId="164" fontId="7" fillId="0" borderId="10" xfId="54" applyNumberFormat="1" applyFont="1" applyFill="1" applyBorder="1" applyAlignment="1">
      <alignment vertical="top" wrapText="1"/>
      <protection/>
    </xf>
    <xf numFmtId="0" fontId="8" fillId="33" borderId="28" xfId="54" applyFont="1" applyFill="1" applyBorder="1" applyAlignment="1">
      <alignment vertical="top" wrapText="1"/>
      <protection/>
    </xf>
    <xf numFmtId="164" fontId="8" fillId="33" borderId="10" xfId="54" applyNumberFormat="1" applyFont="1" applyFill="1" applyBorder="1" applyAlignment="1">
      <alignment vertical="top" wrapText="1"/>
      <protection/>
    </xf>
    <xf numFmtId="0" fontId="4" fillId="33" borderId="35" xfId="0" applyFont="1" applyFill="1" applyBorder="1" applyAlignment="1">
      <alignment vertical="top" wrapText="1"/>
    </xf>
    <xf numFmtId="0" fontId="4" fillId="33" borderId="36" xfId="54" applyFont="1" applyFill="1" applyBorder="1" applyAlignment="1">
      <alignment vertical="top" wrapText="1"/>
      <protection/>
    </xf>
    <xf numFmtId="164" fontId="4" fillId="33" borderId="0" xfId="0" applyNumberFormat="1" applyFont="1" applyFill="1" applyBorder="1" applyAlignment="1">
      <alignment vertical="top"/>
    </xf>
    <xf numFmtId="164" fontId="8" fillId="33" borderId="37" xfId="54" applyNumberFormat="1" applyFont="1" applyFill="1" applyBorder="1" applyAlignment="1">
      <alignment horizontal="right" vertical="top" wrapText="1"/>
      <protection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0" xfId="54" applyFont="1" applyFill="1" applyBorder="1" applyAlignment="1">
      <alignment vertical="top" wrapText="1"/>
      <protection/>
    </xf>
    <xf numFmtId="164" fontId="3" fillId="33" borderId="0" xfId="54" applyNumberFormat="1" applyFont="1" applyFill="1" applyBorder="1" applyAlignment="1">
      <alignment horizontal="right" vertical="top" wrapText="1"/>
      <protection/>
    </xf>
    <xf numFmtId="0" fontId="1" fillId="0" borderId="10" xfId="54" applyFont="1" applyFill="1" applyBorder="1" applyAlignment="1">
      <alignment vertical="center" wrapText="1"/>
      <protection/>
    </xf>
    <xf numFmtId="164" fontId="0" fillId="0" borderId="38" xfId="0" applyNumberFormat="1" applyBorder="1" applyAlignment="1">
      <alignment/>
    </xf>
    <xf numFmtId="164" fontId="4" fillId="0" borderId="38" xfId="0" applyNumberFormat="1" applyFont="1" applyFill="1" applyBorder="1" applyAlignment="1">
      <alignment vertical="top"/>
    </xf>
    <xf numFmtId="49" fontId="4" fillId="0" borderId="39" xfId="0" applyNumberFormat="1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vertical="top" wrapText="1"/>
    </xf>
    <xf numFmtId="0" fontId="7" fillId="0" borderId="28" xfId="54" applyFont="1" applyBorder="1" applyAlignment="1">
      <alignment horizontal="left" wrapText="1"/>
      <protection/>
    </xf>
    <xf numFmtId="164" fontId="0" fillId="34" borderId="37" xfId="0" applyNumberFormat="1" applyFont="1" applyFill="1" applyBorder="1" applyAlignment="1">
      <alignment vertical="top"/>
    </xf>
    <xf numFmtId="49" fontId="0" fillId="0" borderId="33" xfId="0" applyNumberFormat="1" applyFont="1" applyBorder="1" applyAlignment="1">
      <alignment horizontal="center" vertical="center"/>
    </xf>
    <xf numFmtId="0" fontId="4" fillId="34" borderId="35" xfId="0" applyFont="1" applyFill="1" applyBorder="1" applyAlignment="1">
      <alignment vertical="top" wrapText="1"/>
    </xf>
    <xf numFmtId="0" fontId="7" fillId="0" borderId="10" xfId="54" applyFont="1" applyBorder="1" applyAlignment="1">
      <alignment horizontal="left" wrapText="1"/>
      <protection/>
    </xf>
    <xf numFmtId="164" fontId="0" fillId="34" borderId="40" xfId="0" applyNumberFormat="1" applyFont="1" applyFill="1" applyBorder="1" applyAlignment="1">
      <alignment vertical="top"/>
    </xf>
    <xf numFmtId="164" fontId="0" fillId="34" borderId="26" xfId="0" applyNumberFormat="1" applyFont="1" applyFill="1" applyBorder="1" applyAlignment="1">
      <alignment vertical="top"/>
    </xf>
    <xf numFmtId="0" fontId="7" fillId="0" borderId="37" xfId="54" applyFont="1" applyBorder="1" applyAlignment="1">
      <alignment horizontal="left" wrapText="1"/>
      <protection/>
    </xf>
    <xf numFmtId="164" fontId="0" fillId="0" borderId="37" xfId="0" applyNumberFormat="1" applyFont="1" applyBorder="1" applyAlignment="1">
      <alignment vertical="top"/>
    </xf>
    <xf numFmtId="164" fontId="7" fillId="0" borderId="37" xfId="54" applyNumberFormat="1" applyFont="1" applyFill="1" applyBorder="1" applyAlignment="1">
      <alignment horizontal="right" vertical="top" wrapText="1"/>
      <protection/>
    </xf>
    <xf numFmtId="0" fontId="4" fillId="33" borderId="41" xfId="0" applyFont="1" applyFill="1" applyBorder="1" applyAlignment="1">
      <alignment vertical="top" wrapText="1"/>
    </xf>
    <xf numFmtId="0" fontId="4" fillId="33" borderId="38" xfId="54" applyFont="1" applyFill="1" applyBorder="1" applyAlignment="1">
      <alignment vertical="top" wrapText="1"/>
      <protection/>
    </xf>
    <xf numFmtId="164" fontId="4" fillId="33" borderId="38" xfId="0" applyNumberFormat="1" applyFont="1" applyFill="1" applyBorder="1" applyAlignment="1">
      <alignment vertical="top"/>
    </xf>
    <xf numFmtId="164" fontId="3" fillId="33" borderId="38" xfId="54" applyNumberFormat="1" applyFont="1" applyFill="1" applyBorder="1" applyAlignment="1">
      <alignment horizontal="right" vertical="top" wrapText="1"/>
      <protection/>
    </xf>
    <xf numFmtId="49" fontId="4" fillId="33" borderId="39" xfId="0" applyNumberFormat="1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vertical="top" wrapText="1"/>
    </xf>
    <xf numFmtId="0" fontId="7" fillId="34" borderId="25" xfId="54" applyFont="1" applyFill="1" applyBorder="1" applyAlignment="1">
      <alignment vertical="top"/>
      <protection/>
    </xf>
    <xf numFmtId="164" fontId="1" fillId="34" borderId="26" xfId="54" applyNumberFormat="1" applyFont="1" applyFill="1" applyBorder="1" applyAlignment="1">
      <alignment vertical="center" wrapText="1"/>
      <protection/>
    </xf>
    <xf numFmtId="0" fontId="7" fillId="34" borderId="28" xfId="54" applyFont="1" applyFill="1" applyBorder="1" applyAlignment="1">
      <alignment vertical="top"/>
      <protection/>
    </xf>
    <xf numFmtId="164" fontId="1" fillId="34" borderId="10" xfId="54" applyNumberFormat="1" applyFont="1" applyFill="1" applyBorder="1" applyAlignment="1">
      <alignment vertical="center" wrapText="1"/>
      <protection/>
    </xf>
    <xf numFmtId="0" fontId="7" fillId="35" borderId="28" xfId="54" applyFont="1" applyFill="1" applyBorder="1" applyAlignment="1">
      <alignment vertical="top"/>
      <protection/>
    </xf>
    <xf numFmtId="0" fontId="7" fillId="35" borderId="10" xfId="54" applyFont="1" applyFill="1" applyBorder="1" applyAlignment="1">
      <alignment vertical="top"/>
      <protection/>
    </xf>
    <xf numFmtId="0" fontId="7" fillId="34" borderId="10" xfId="54" applyFont="1" applyFill="1" applyBorder="1" applyAlignment="1">
      <alignment vertical="top"/>
      <protection/>
    </xf>
    <xf numFmtId="164" fontId="4" fillId="34" borderId="43" xfId="0" applyNumberFormat="1" applyFont="1" applyFill="1" applyBorder="1" applyAlignment="1">
      <alignment vertical="top"/>
    </xf>
    <xf numFmtId="0" fontId="4" fillId="34" borderId="44" xfId="0" applyFont="1" applyFill="1" applyBorder="1" applyAlignment="1">
      <alignment vertical="top" wrapText="1"/>
    </xf>
    <xf numFmtId="49" fontId="0" fillId="34" borderId="11" xfId="0" applyNumberFormat="1" applyFont="1" applyFill="1" applyBorder="1" applyAlignment="1">
      <alignment horizontal="center" vertical="center"/>
    </xf>
    <xf numFmtId="0" fontId="7" fillId="35" borderId="37" xfId="54" applyFont="1" applyFill="1" applyBorder="1" applyAlignment="1">
      <alignment vertical="top"/>
      <protection/>
    </xf>
    <xf numFmtId="164" fontId="1" fillId="34" borderId="37" xfId="54" applyNumberFormat="1" applyFont="1" applyFill="1" applyBorder="1" applyAlignment="1">
      <alignment vertical="center" wrapText="1"/>
      <protection/>
    </xf>
    <xf numFmtId="0" fontId="4" fillId="0" borderId="26" xfId="54" applyNumberFormat="1" applyFont="1" applyFill="1" applyBorder="1" applyAlignment="1">
      <alignment horizontal="left" vertical="top" wrapText="1"/>
      <protection/>
    </xf>
    <xf numFmtId="164" fontId="1" fillId="34" borderId="0" xfId="0" applyNumberFormat="1" applyFont="1" applyFill="1" applyBorder="1" applyAlignment="1">
      <alignment vertical="top"/>
    </xf>
    <xf numFmtId="174" fontId="1" fillId="34" borderId="40" xfId="54" applyNumberFormat="1" applyFont="1" applyFill="1" applyBorder="1" applyAlignment="1">
      <alignment vertical="top"/>
      <protection/>
    </xf>
    <xf numFmtId="49" fontId="1" fillId="34" borderId="11" xfId="0" applyNumberFormat="1" applyFont="1" applyFill="1" applyBorder="1" applyAlignment="1">
      <alignment horizontal="center" vertical="center"/>
    </xf>
    <xf numFmtId="0" fontId="4" fillId="0" borderId="10" xfId="54" applyNumberFormat="1" applyFont="1" applyFill="1" applyBorder="1" applyAlignment="1">
      <alignment horizontal="left" vertical="top" wrapText="1"/>
      <protection/>
    </xf>
    <xf numFmtId="164" fontId="4" fillId="34" borderId="0" xfId="0" applyNumberFormat="1" applyFont="1" applyFill="1" applyBorder="1" applyAlignment="1">
      <alignment vertical="top"/>
    </xf>
    <xf numFmtId="174" fontId="1" fillId="34" borderId="26" xfId="54" applyNumberFormat="1" applyFont="1" applyFill="1" applyBorder="1" applyAlignment="1">
      <alignment vertical="top"/>
      <protection/>
    </xf>
    <xf numFmtId="49" fontId="4" fillId="34" borderId="11" xfId="0" applyNumberFormat="1" applyFont="1" applyFill="1" applyBorder="1" applyAlignment="1">
      <alignment horizontal="center" vertical="center"/>
    </xf>
    <xf numFmtId="0" fontId="1" fillId="0" borderId="10" xfId="54" applyNumberFormat="1" applyFont="1" applyFill="1" applyBorder="1" applyAlignment="1">
      <alignment horizontal="left" vertical="top" wrapText="1"/>
      <protection/>
    </xf>
    <xf numFmtId="0" fontId="1" fillId="0" borderId="10" xfId="54" applyFont="1" applyFill="1" applyBorder="1" applyAlignment="1">
      <alignment horizontal="center" vertical="top"/>
      <protection/>
    </xf>
    <xf numFmtId="174" fontId="1" fillId="0" borderId="10" xfId="54" applyNumberFormat="1" applyFont="1" applyFill="1" applyBorder="1" applyAlignment="1">
      <alignment vertical="top"/>
      <protection/>
    </xf>
    <xf numFmtId="164" fontId="4" fillId="34" borderId="26" xfId="0" applyNumberFormat="1" applyFont="1" applyFill="1" applyBorder="1" applyAlignment="1">
      <alignment vertical="top"/>
    </xf>
    <xf numFmtId="49" fontId="4" fillId="34" borderId="27" xfId="0" applyNumberFormat="1" applyFont="1" applyFill="1" applyBorder="1" applyAlignment="1">
      <alignment horizontal="center" vertical="center"/>
    </xf>
    <xf numFmtId="0" fontId="1" fillId="34" borderId="10" xfId="54" applyFont="1" applyFill="1" applyBorder="1" applyAlignment="1">
      <alignment horizontal="center" vertical="top"/>
      <protection/>
    </xf>
    <xf numFmtId="174" fontId="1" fillId="34" borderId="10" xfId="54" applyNumberFormat="1" applyFont="1" applyFill="1" applyBorder="1" applyAlignment="1">
      <alignment vertical="top"/>
      <protection/>
    </xf>
    <xf numFmtId="49" fontId="1" fillId="34" borderId="33" xfId="0" applyNumberFormat="1" applyFont="1" applyFill="1" applyBorder="1" applyAlignment="1">
      <alignment horizontal="center" vertical="center"/>
    </xf>
    <xf numFmtId="0" fontId="7" fillId="35" borderId="40" xfId="54" applyFont="1" applyFill="1" applyBorder="1" applyAlignment="1">
      <alignment vertical="top"/>
      <protection/>
    </xf>
    <xf numFmtId="164" fontId="0" fillId="34" borderId="43" xfId="0" applyNumberFormat="1" applyFont="1" applyFill="1" applyBorder="1" applyAlignment="1">
      <alignment vertical="top"/>
    </xf>
    <xf numFmtId="49" fontId="0" fillId="0" borderId="34" xfId="0" applyNumberFormat="1" applyFont="1" applyBorder="1" applyAlignment="1">
      <alignment horizontal="center" vertical="center"/>
    </xf>
    <xf numFmtId="0" fontId="1" fillId="34" borderId="45" xfId="54" applyFont="1" applyFill="1" applyBorder="1" applyAlignment="1">
      <alignment vertical="top" wrapText="1"/>
      <protection/>
    </xf>
    <xf numFmtId="164" fontId="0" fillId="0" borderId="26" xfId="0" applyNumberFormat="1" applyFont="1" applyFill="1" applyBorder="1" applyAlignment="1">
      <alignment vertical="top"/>
    </xf>
    <xf numFmtId="164" fontId="2" fillId="0" borderId="26" xfId="54" applyNumberFormat="1" applyFont="1" applyFill="1" applyBorder="1" applyAlignment="1">
      <alignment horizontal="right" vertical="top" wrapText="1"/>
      <protection/>
    </xf>
    <xf numFmtId="49" fontId="0" fillId="0" borderId="46" xfId="0" applyNumberFormat="1" applyFont="1" applyFill="1" applyBorder="1" applyAlignment="1">
      <alignment horizontal="center" vertical="center"/>
    </xf>
    <xf numFmtId="0" fontId="1" fillId="34" borderId="47" xfId="54" applyFont="1" applyFill="1" applyBorder="1" applyAlignment="1">
      <alignment vertical="top" wrapText="1"/>
      <protection/>
    </xf>
    <xf numFmtId="164" fontId="0" fillId="0" borderId="40" xfId="0" applyNumberFormat="1" applyFont="1" applyFill="1" applyBorder="1" applyAlignment="1">
      <alignment vertical="top"/>
    </xf>
    <xf numFmtId="164" fontId="2" fillId="0" borderId="40" xfId="54" applyNumberFormat="1" applyFont="1" applyFill="1" applyBorder="1" applyAlignment="1">
      <alignment horizontal="right" vertical="top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164" fontId="3" fillId="33" borderId="10" xfId="54" applyNumberFormat="1" applyFont="1" applyFill="1" applyBorder="1" applyAlignment="1">
      <alignment horizontal="right" vertical="top" wrapText="1"/>
      <protection/>
    </xf>
    <xf numFmtId="0" fontId="4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33" borderId="23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4" fillId="33" borderId="3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4" fillId="33" borderId="38" xfId="0" applyFont="1" applyFill="1" applyBorder="1" applyAlignment="1">
      <alignment horizontal="center" vertical="top"/>
    </xf>
    <xf numFmtId="1" fontId="7" fillId="34" borderId="26" xfId="54" applyNumberFormat="1" applyFont="1" applyFill="1" applyBorder="1" applyAlignment="1">
      <alignment horizontal="center" vertical="top"/>
      <protection/>
    </xf>
    <xf numFmtId="1" fontId="7" fillId="34" borderId="10" xfId="54" applyNumberFormat="1" applyFont="1" applyFill="1" applyBorder="1" applyAlignment="1">
      <alignment horizontal="center" vertical="top"/>
      <protection/>
    </xf>
    <xf numFmtId="1" fontId="7" fillId="35" borderId="10" xfId="54" applyNumberFormat="1" applyFont="1" applyFill="1" applyBorder="1" applyAlignment="1">
      <alignment horizontal="center" vertical="top"/>
      <protection/>
    </xf>
    <xf numFmtId="1" fontId="7" fillId="35" borderId="37" xfId="54" applyNumberFormat="1" applyFont="1" applyFill="1" applyBorder="1" applyAlignment="1">
      <alignment horizontal="center" vertical="top"/>
      <protection/>
    </xf>
    <xf numFmtId="0" fontId="1" fillId="34" borderId="40" xfId="54" applyFont="1" applyFill="1" applyBorder="1" applyAlignment="1">
      <alignment horizontal="center" vertical="top"/>
      <protection/>
    </xf>
    <xf numFmtId="0" fontId="1" fillId="34" borderId="26" xfId="54" applyFont="1" applyFill="1" applyBorder="1" applyAlignment="1">
      <alignment horizontal="center" vertical="top"/>
      <protection/>
    </xf>
    <xf numFmtId="1" fontId="7" fillId="35" borderId="40" xfId="54" applyNumberFormat="1" applyFont="1" applyFill="1" applyBorder="1" applyAlignment="1">
      <alignment horizontal="center" vertical="top"/>
      <protection/>
    </xf>
    <xf numFmtId="0" fontId="0" fillId="0" borderId="45" xfId="0" applyFont="1" applyFill="1" applyBorder="1" applyAlignment="1">
      <alignment horizontal="center" vertical="top"/>
    </xf>
    <xf numFmtId="0" fontId="0" fillId="0" borderId="47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8" xfId="54" applyFont="1" applyFill="1" applyBorder="1" applyAlignment="1">
      <alignment vertical="top" wrapText="1"/>
      <protection/>
    </xf>
    <xf numFmtId="0" fontId="49" fillId="2" borderId="0" xfId="0" applyFont="1" applyFill="1" applyAlignment="1">
      <alignment/>
    </xf>
    <xf numFmtId="0" fontId="48" fillId="2" borderId="0" xfId="0" applyFont="1" applyFill="1" applyAlignment="1">
      <alignment/>
    </xf>
    <xf numFmtId="0" fontId="5" fillId="2" borderId="0" xfId="56" applyFont="1" applyFill="1" applyBorder="1">
      <alignment/>
      <protection/>
    </xf>
    <xf numFmtId="4" fontId="49" fillId="2" borderId="0" xfId="0" applyNumberFormat="1" applyFont="1" applyFill="1" applyAlignment="1">
      <alignment/>
    </xf>
    <xf numFmtId="0" fontId="49" fillId="2" borderId="10" xfId="0" applyFont="1" applyFill="1" applyBorder="1" applyAlignment="1">
      <alignment/>
    </xf>
    <xf numFmtId="0" fontId="48" fillId="0" borderId="0" xfId="0" applyFont="1" applyFill="1" applyAlignment="1">
      <alignment/>
    </xf>
    <xf numFmtId="4" fontId="49" fillId="0" borderId="0" xfId="0" applyNumberFormat="1" applyFont="1" applyFill="1" applyAlignment="1">
      <alignment/>
    </xf>
    <xf numFmtId="164" fontId="49" fillId="2" borderId="10" xfId="0" applyNumberFormat="1" applyFont="1" applyFill="1" applyBorder="1" applyAlignment="1">
      <alignment/>
    </xf>
    <xf numFmtId="4" fontId="49" fillId="2" borderId="10" xfId="0" applyNumberFormat="1" applyFont="1" applyFill="1" applyBorder="1" applyAlignment="1">
      <alignment/>
    </xf>
    <xf numFmtId="0" fontId="48" fillId="0" borderId="15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174" fontId="1" fillId="0" borderId="10" xfId="54" applyNumberFormat="1" applyFont="1" applyFill="1" applyBorder="1" applyAlignment="1">
      <alignment vertical="top"/>
      <protection/>
    </xf>
    <xf numFmtId="174" fontId="1" fillId="0" borderId="0" xfId="54" applyNumberFormat="1" applyFont="1" applyFill="1" applyBorder="1" applyAlignment="1">
      <alignment vertical="top"/>
      <protection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Měna 2 2" xfId="41"/>
    <cellStyle name="Měna 3" xfId="42"/>
    <cellStyle name="Měna 3 2" xfId="43"/>
    <cellStyle name="Měna 4" xfId="44"/>
    <cellStyle name="Měna 5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" xfId="53"/>
    <cellStyle name="Normální 2 2" xfId="54"/>
    <cellStyle name="Normální 3" xfId="55"/>
    <cellStyle name="Normální 4" xfId="56"/>
    <cellStyle name="Normální 4 2" xfId="57"/>
    <cellStyle name="Normální 5" xfId="58"/>
    <cellStyle name="Normální 6" xfId="59"/>
    <cellStyle name="Followed Hyperlink" xfId="60"/>
    <cellStyle name="Poznámka" xfId="61"/>
    <cellStyle name="Percent" xfId="62"/>
    <cellStyle name="Procenta 2" xfId="63"/>
    <cellStyle name="Procenta 2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27.421875" style="3" bestFit="1" customWidth="1"/>
    <col min="2" max="2" width="111.00390625" style="3" bestFit="1" customWidth="1"/>
    <col min="3" max="3" width="12.7109375" style="3" bestFit="1" customWidth="1"/>
    <col min="4" max="4" width="11.7109375" style="3" bestFit="1" customWidth="1"/>
    <col min="5" max="5" width="15.421875" style="3" bestFit="1" customWidth="1"/>
    <col min="6" max="6" width="9.00390625" style="3" bestFit="1" customWidth="1"/>
    <col min="7" max="7" width="15.421875" style="3" bestFit="1" customWidth="1"/>
    <col min="8" max="8" width="15.140625" style="3" bestFit="1" customWidth="1"/>
    <col min="9" max="9" width="12.57421875" style="3" bestFit="1" customWidth="1"/>
    <col min="10" max="16384" width="9.140625" style="3" customWidth="1"/>
  </cols>
  <sheetData>
    <row r="1" ht="14.25" thickBot="1">
      <c r="A1" s="6" t="s">
        <v>152</v>
      </c>
    </row>
    <row r="2" spans="1:7" ht="14.25" thickBot="1">
      <c r="A2" s="37" t="s">
        <v>102</v>
      </c>
      <c r="B2" s="12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"/>
    </row>
    <row r="3" spans="1:7" ht="13.5">
      <c r="A3" s="176" t="s">
        <v>0</v>
      </c>
      <c r="B3" s="20" t="s">
        <v>6</v>
      </c>
      <c r="C3" s="8">
        <v>4</v>
      </c>
      <c r="D3" s="10">
        <v>52042.1</v>
      </c>
      <c r="E3" s="11">
        <v>208168.4</v>
      </c>
      <c r="F3" s="16" t="s">
        <v>12</v>
      </c>
      <c r="G3" s="2"/>
    </row>
    <row r="4" spans="1:7" ht="15" customHeight="1">
      <c r="A4" s="177"/>
      <c r="B4" s="21" t="s">
        <v>7</v>
      </c>
      <c r="C4" s="8">
        <v>1</v>
      </c>
      <c r="D4" s="10">
        <v>21282.69</v>
      </c>
      <c r="E4" s="11">
        <v>21282.69</v>
      </c>
      <c r="F4" s="17" t="s">
        <v>21</v>
      </c>
      <c r="G4" s="2"/>
    </row>
    <row r="5" spans="1:7" ht="15" customHeight="1">
      <c r="A5" s="177"/>
      <c r="B5" s="21" t="s">
        <v>8</v>
      </c>
      <c r="C5" s="8">
        <v>1</v>
      </c>
      <c r="D5" s="10">
        <v>47540.9</v>
      </c>
      <c r="E5" s="11">
        <v>47540.9</v>
      </c>
      <c r="F5" s="17" t="s">
        <v>12</v>
      </c>
      <c r="G5" s="2"/>
    </row>
    <row r="6" spans="1:7" ht="15" customHeight="1">
      <c r="A6" s="177"/>
      <c r="B6" s="21" t="s">
        <v>9</v>
      </c>
      <c r="C6" s="8">
        <v>1</v>
      </c>
      <c r="D6" s="10">
        <v>28168.8</v>
      </c>
      <c r="E6" s="11">
        <v>28168.8</v>
      </c>
      <c r="F6" s="17" t="s">
        <v>21</v>
      </c>
      <c r="G6" s="2"/>
    </row>
    <row r="7" spans="1:7" ht="15.75" customHeight="1" thickBot="1">
      <c r="A7" s="177"/>
      <c r="B7" s="24" t="s">
        <v>10</v>
      </c>
      <c r="C7" s="8">
        <v>1</v>
      </c>
      <c r="D7" s="10">
        <v>57086.59</v>
      </c>
      <c r="E7" s="11">
        <v>57086.59</v>
      </c>
      <c r="F7" s="17" t="s">
        <v>12</v>
      </c>
      <c r="G7" s="2"/>
    </row>
    <row r="8" spans="1:7" ht="15.75" customHeight="1" thickBot="1">
      <c r="A8" s="178"/>
      <c r="B8" s="19" t="s">
        <v>11</v>
      </c>
      <c r="C8" s="30"/>
      <c r="D8" s="32"/>
      <c r="E8" s="31">
        <f>SUM(E3:E7)</f>
        <v>362247.38</v>
      </c>
      <c r="F8" s="18"/>
      <c r="G8" s="1"/>
    </row>
    <row r="9" spans="1:7" ht="13.5">
      <c r="A9" s="176" t="s">
        <v>17</v>
      </c>
      <c r="B9" s="20" t="s">
        <v>13</v>
      </c>
      <c r="C9" s="22">
        <v>4</v>
      </c>
      <c r="D9" s="25">
        <v>203218.39</v>
      </c>
      <c r="E9" s="27">
        <v>812873.56</v>
      </c>
      <c r="F9" s="16" t="s">
        <v>12</v>
      </c>
      <c r="G9" s="1"/>
    </row>
    <row r="10" spans="1:7" ht="13.5">
      <c r="A10" s="177"/>
      <c r="B10" s="21" t="s">
        <v>14</v>
      </c>
      <c r="C10" s="23">
        <v>4</v>
      </c>
      <c r="D10" s="10">
        <v>18069.35</v>
      </c>
      <c r="E10" s="11">
        <v>72277.4</v>
      </c>
      <c r="F10" s="17" t="s">
        <v>21</v>
      </c>
      <c r="G10" s="2"/>
    </row>
    <row r="11" spans="1:7" ht="13.5">
      <c r="A11" s="177"/>
      <c r="B11" s="21" t="s">
        <v>15</v>
      </c>
      <c r="C11" s="23">
        <v>4</v>
      </c>
      <c r="D11" s="10">
        <v>9034.65</v>
      </c>
      <c r="E11" s="11">
        <v>36138.6</v>
      </c>
      <c r="F11" s="17" t="s">
        <v>21</v>
      </c>
      <c r="G11" s="2"/>
    </row>
    <row r="12" spans="1:7" ht="14.25" thickBot="1">
      <c r="A12" s="177"/>
      <c r="B12" s="21" t="s">
        <v>16</v>
      </c>
      <c r="C12" s="23">
        <v>2</v>
      </c>
      <c r="D12" s="26">
        <v>344255.69</v>
      </c>
      <c r="E12" s="11">
        <v>688511.38</v>
      </c>
      <c r="F12" s="17" t="s">
        <v>12</v>
      </c>
      <c r="G12" s="2"/>
    </row>
    <row r="13" spans="1:7" ht="14.25" thickBot="1">
      <c r="A13" s="178"/>
      <c r="B13" s="19" t="s">
        <v>11</v>
      </c>
      <c r="C13" s="30"/>
      <c r="D13" s="32"/>
      <c r="E13" s="31">
        <f>SUM(E9:E12)</f>
        <v>1609800.94</v>
      </c>
      <c r="F13" s="28"/>
      <c r="G13" s="2"/>
    </row>
    <row r="14" spans="1:7" ht="13.5">
      <c r="A14" s="176" t="s">
        <v>18</v>
      </c>
      <c r="B14" s="20" t="s">
        <v>23</v>
      </c>
      <c r="C14" s="22">
        <v>30</v>
      </c>
      <c r="D14" s="25">
        <v>7287.83</v>
      </c>
      <c r="E14" s="27">
        <v>218634.9</v>
      </c>
      <c r="F14" s="16" t="s">
        <v>21</v>
      </c>
      <c r="G14" s="1"/>
    </row>
    <row r="15" spans="1:7" ht="13.5">
      <c r="A15" s="177"/>
      <c r="B15" s="29" t="s">
        <v>24</v>
      </c>
      <c r="C15" s="23">
        <v>1</v>
      </c>
      <c r="D15" s="10">
        <v>72648.4</v>
      </c>
      <c r="E15" s="11">
        <v>72648.4</v>
      </c>
      <c r="F15" s="17" t="s">
        <v>12</v>
      </c>
      <c r="G15" s="2"/>
    </row>
    <row r="16" spans="1:7" ht="13.5">
      <c r="A16" s="177"/>
      <c r="B16" s="29" t="s">
        <v>25</v>
      </c>
      <c r="C16" s="23">
        <v>22</v>
      </c>
      <c r="D16" s="10">
        <v>2462.35</v>
      </c>
      <c r="E16" s="11">
        <v>54171.7</v>
      </c>
      <c r="F16" s="17" t="s">
        <v>21</v>
      </c>
      <c r="G16" s="2"/>
    </row>
    <row r="17" spans="1:7" ht="14.25" thickBot="1">
      <c r="A17" s="177"/>
      <c r="B17" s="21" t="s">
        <v>26</v>
      </c>
      <c r="C17" s="23">
        <v>300</v>
      </c>
      <c r="D17" s="10">
        <v>36.3</v>
      </c>
      <c r="E17" s="11">
        <v>10890</v>
      </c>
      <c r="F17" s="17">
        <v>501</v>
      </c>
      <c r="G17" s="2"/>
    </row>
    <row r="18" spans="1:7" ht="14.25" thickBot="1">
      <c r="A18" s="178"/>
      <c r="B18" s="19" t="s">
        <v>11</v>
      </c>
      <c r="C18" s="30"/>
      <c r="D18" s="32"/>
      <c r="E18" s="31">
        <f>SUM(E14:E17)</f>
        <v>356345</v>
      </c>
      <c r="F18" s="28"/>
      <c r="G18" s="2"/>
    </row>
    <row r="19" spans="1:6" ht="13.5">
      <c r="A19" s="176" t="s">
        <v>19</v>
      </c>
      <c r="B19" s="20" t="s">
        <v>27</v>
      </c>
      <c r="C19" s="22">
        <v>4</v>
      </c>
      <c r="D19" s="25">
        <v>15092.33</v>
      </c>
      <c r="E19" s="27">
        <v>60369.32</v>
      </c>
      <c r="F19" s="16" t="s">
        <v>21</v>
      </c>
    </row>
    <row r="20" spans="1:6" ht="14.25" thickBot="1">
      <c r="A20" s="177"/>
      <c r="B20" s="24" t="s">
        <v>20</v>
      </c>
      <c r="C20" s="35">
        <v>8</v>
      </c>
      <c r="D20" s="26">
        <v>3600.96</v>
      </c>
      <c r="E20" s="36">
        <v>28807.68</v>
      </c>
      <c r="F20" s="17" t="s">
        <v>21</v>
      </c>
    </row>
    <row r="21" spans="1:6" ht="14.25" thickBot="1">
      <c r="A21" s="178"/>
      <c r="B21" s="9" t="s">
        <v>11</v>
      </c>
      <c r="C21" s="34"/>
      <c r="D21" s="32"/>
      <c r="E21" s="33">
        <f>SUM(E19:E20)</f>
        <v>89177</v>
      </c>
      <c r="F21" s="18"/>
    </row>
    <row r="22" spans="2:5" ht="13.5">
      <c r="B22" s="7" t="s">
        <v>22</v>
      </c>
      <c r="E22" s="4">
        <f>SUM(E8,E13,E18,E21)</f>
        <v>2417570.32</v>
      </c>
    </row>
    <row r="23" spans="2:5" ht="13.5">
      <c r="B23" s="167" t="s">
        <v>155</v>
      </c>
      <c r="C23" s="168"/>
      <c r="D23" s="168"/>
      <c r="E23" s="170">
        <f>SUM(E3,E5,E7,E9,E12,E15)</f>
        <v>1886829.23</v>
      </c>
    </row>
    <row r="24" spans="2:5" ht="13.5">
      <c r="B24" s="167" t="s">
        <v>156</v>
      </c>
      <c r="C24" s="168"/>
      <c r="D24" s="168"/>
      <c r="E24" s="170">
        <f>SUM(E4,E6,E10,E11,E14,E16,E19,E20)</f>
        <v>519851.09</v>
      </c>
    </row>
    <row r="25" spans="2:5" ht="13.5">
      <c r="B25" s="169" t="s">
        <v>153</v>
      </c>
      <c r="C25" s="168"/>
      <c r="D25" s="168"/>
      <c r="E25" s="170">
        <f>E17</f>
        <v>10890</v>
      </c>
    </row>
  </sheetData>
  <sheetProtection/>
  <autoFilter ref="B2:F25"/>
  <mergeCells count="4">
    <mergeCell ref="A9:A13"/>
    <mergeCell ref="A14:A18"/>
    <mergeCell ref="A19:A21"/>
    <mergeCell ref="A3:A8"/>
  </mergeCells>
  <printOptions/>
  <pageMargins left="0.35433070866141736" right="0.5118110236220472" top="0.5905511811023623" bottom="0.7874015748031497" header="0.31496062992125984" footer="0.31496062992125984"/>
  <pageSetup fitToHeight="1" fitToWidth="1" horizontalDpi="600" verticalDpi="600" orientation="landscape" paperSize="9" scale="73" r:id="rId1"/>
  <headerFooter>
    <oddHeader>&amp;R&amp;"Arial,Tučné"RK-19-2015-07, př. 2
Počet stran: 3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1"/>
  <sheetViews>
    <sheetView workbookViewId="0" topLeftCell="A19">
      <selection activeCell="A162" sqref="A162"/>
    </sheetView>
  </sheetViews>
  <sheetFormatPr defaultColWidth="9.140625" defaultRowHeight="15"/>
  <cols>
    <col min="1" max="1" width="48.7109375" style="144" customWidth="1"/>
    <col min="2" max="2" width="87.00390625" style="0" customWidth="1"/>
    <col min="3" max="3" width="9.140625" style="165" customWidth="1"/>
    <col min="4" max="4" width="15.00390625" style="0" customWidth="1"/>
    <col min="5" max="5" width="17.00390625" style="0" customWidth="1"/>
    <col min="6" max="6" width="9.140625" style="145" customWidth="1"/>
    <col min="8" max="8" width="14.00390625" style="0" bestFit="1" customWidth="1"/>
  </cols>
  <sheetData>
    <row r="1" ht="15" thickBot="1">
      <c r="A1" s="144" t="s">
        <v>151</v>
      </c>
    </row>
    <row r="2" spans="1:6" ht="29.25" thickBot="1">
      <c r="A2" s="38" t="s">
        <v>103</v>
      </c>
      <c r="B2" s="39" t="s">
        <v>104</v>
      </c>
      <c r="C2" s="147" t="s">
        <v>105</v>
      </c>
      <c r="D2" s="40" t="s">
        <v>106</v>
      </c>
      <c r="E2" s="40" t="s">
        <v>107</v>
      </c>
      <c r="F2" s="41" t="s">
        <v>108</v>
      </c>
    </row>
    <row r="3" spans="1:6" ht="14.25">
      <c r="A3" s="42" t="s">
        <v>109</v>
      </c>
      <c r="B3" s="43" t="s">
        <v>110</v>
      </c>
      <c r="C3" s="148">
        <v>9</v>
      </c>
      <c r="D3" s="44">
        <f>E3/C3</f>
        <v>48206.399999999994</v>
      </c>
      <c r="E3" s="45">
        <v>433857.6</v>
      </c>
      <c r="F3" s="46" t="s">
        <v>12</v>
      </c>
    </row>
    <row r="4" spans="1:6" ht="14.25">
      <c r="A4" s="47"/>
      <c r="B4" s="48" t="s">
        <v>111</v>
      </c>
      <c r="C4" s="149">
        <v>12</v>
      </c>
      <c r="D4" s="49">
        <f>E4/C4</f>
        <v>6655</v>
      </c>
      <c r="E4" s="50">
        <v>79860</v>
      </c>
      <c r="F4" s="51" t="s">
        <v>21</v>
      </c>
    </row>
    <row r="5" spans="1:6" ht="14.25">
      <c r="A5" s="52"/>
      <c r="B5" s="48" t="s">
        <v>112</v>
      </c>
      <c r="C5" s="149">
        <v>9</v>
      </c>
      <c r="D5" s="49">
        <f>E5/C5</f>
        <v>16879.5</v>
      </c>
      <c r="E5" s="50">
        <v>151915.5</v>
      </c>
      <c r="F5" s="51" t="s">
        <v>21</v>
      </c>
    </row>
    <row r="6" spans="1:6" ht="14.25">
      <c r="A6" s="53"/>
      <c r="B6" s="54" t="s">
        <v>11</v>
      </c>
      <c r="C6" s="150"/>
      <c r="D6" s="55">
        <f>SUM(D3:D5)</f>
        <v>71740.9</v>
      </c>
      <c r="E6" s="56">
        <f>SUM(E3:E5)</f>
        <v>665633.1</v>
      </c>
      <c r="F6" s="57"/>
    </row>
    <row r="7" spans="1:6" ht="14.25">
      <c r="A7" s="58" t="s">
        <v>113</v>
      </c>
      <c r="B7" s="59" t="s">
        <v>114</v>
      </c>
      <c r="C7" s="149">
        <v>9</v>
      </c>
      <c r="D7" s="49">
        <f>E7/C7</f>
        <v>31460</v>
      </c>
      <c r="E7" s="60">
        <v>283140</v>
      </c>
      <c r="F7" s="51" t="s">
        <v>21</v>
      </c>
    </row>
    <row r="8" spans="1:6" ht="15.75" customHeight="1">
      <c r="A8" s="47"/>
      <c r="B8" s="59" t="s">
        <v>115</v>
      </c>
      <c r="C8" s="149">
        <v>9</v>
      </c>
      <c r="D8" s="49">
        <f>E8/C8</f>
        <v>9680</v>
      </c>
      <c r="E8" s="60">
        <v>87120</v>
      </c>
      <c r="F8" s="51" t="s">
        <v>21</v>
      </c>
    </row>
    <row r="9" spans="1:6" ht="14.25">
      <c r="A9" s="52"/>
      <c r="B9" s="59" t="s">
        <v>116</v>
      </c>
      <c r="C9" s="149">
        <v>9</v>
      </c>
      <c r="D9" s="49">
        <f>E9/C9</f>
        <v>7260</v>
      </c>
      <c r="E9" s="60">
        <v>65340</v>
      </c>
      <c r="F9" s="51" t="s">
        <v>21</v>
      </c>
    </row>
    <row r="10" spans="1:6" ht="14.25">
      <c r="A10" s="53"/>
      <c r="B10" s="61" t="s">
        <v>11</v>
      </c>
      <c r="C10" s="151"/>
      <c r="D10" s="55">
        <f>SUM(D7:D9)</f>
        <v>48400</v>
      </c>
      <c r="E10" s="62">
        <f>SUM(E7:E9)</f>
        <v>435600</v>
      </c>
      <c r="F10" s="57"/>
    </row>
    <row r="11" spans="1:6" ht="14.25">
      <c r="A11" s="58" t="s">
        <v>117</v>
      </c>
      <c r="B11" s="59" t="s">
        <v>118</v>
      </c>
      <c r="C11" s="149">
        <v>8</v>
      </c>
      <c r="D11" s="49">
        <f>E11/C11</f>
        <v>39685.73125</v>
      </c>
      <c r="E11" s="64">
        <v>317485.85</v>
      </c>
      <c r="F11" s="51" t="s">
        <v>12</v>
      </c>
    </row>
    <row r="12" spans="1:6" ht="28.5">
      <c r="A12" s="47"/>
      <c r="B12" s="59" t="s">
        <v>119</v>
      </c>
      <c r="C12" s="149">
        <v>8</v>
      </c>
      <c r="D12" s="49">
        <f aca="true" t="shared" si="0" ref="D12:D22">E12/C12</f>
        <v>15101.404999999999</v>
      </c>
      <c r="E12" s="60">
        <v>120811.23999999999</v>
      </c>
      <c r="F12" s="51" t="s">
        <v>12</v>
      </c>
    </row>
    <row r="13" spans="1:6" ht="14.25">
      <c r="A13" s="47"/>
      <c r="B13" s="59" t="s">
        <v>120</v>
      </c>
      <c r="C13" s="149">
        <v>1</v>
      </c>
      <c r="D13" s="49">
        <f t="shared" si="0"/>
        <v>128724.64</v>
      </c>
      <c r="E13" s="60">
        <v>128724.64</v>
      </c>
      <c r="F13" s="51" t="s">
        <v>12</v>
      </c>
    </row>
    <row r="14" spans="1:6" ht="14.25">
      <c r="A14" s="47"/>
      <c r="B14" s="59" t="s">
        <v>121</v>
      </c>
      <c r="C14" s="149">
        <v>2</v>
      </c>
      <c r="D14" s="49">
        <f t="shared" si="0"/>
        <v>2176.185</v>
      </c>
      <c r="E14" s="60">
        <v>4352.37</v>
      </c>
      <c r="F14" s="51" t="s">
        <v>21</v>
      </c>
    </row>
    <row r="15" spans="1:6" ht="14.25">
      <c r="A15" s="53"/>
      <c r="B15" s="61" t="s">
        <v>11</v>
      </c>
      <c r="C15" s="150"/>
      <c r="D15" s="55">
        <f>SUM(D11:D14)</f>
        <v>185687.96125</v>
      </c>
      <c r="E15" s="62">
        <f>SUM(E11:E14)</f>
        <v>571374.1</v>
      </c>
      <c r="F15" s="57"/>
    </row>
    <row r="16" spans="1:6" ht="14.25">
      <c r="A16" s="63" t="s">
        <v>122</v>
      </c>
      <c r="B16" s="59" t="s">
        <v>123</v>
      </c>
      <c r="C16" s="149">
        <v>3</v>
      </c>
      <c r="D16" s="49">
        <f t="shared" si="0"/>
        <v>119189.03333333333</v>
      </c>
      <c r="E16" s="60">
        <v>357567.1</v>
      </c>
      <c r="F16" s="51" t="s">
        <v>12</v>
      </c>
    </row>
    <row r="17" spans="1:6" ht="14.25">
      <c r="A17" s="53"/>
      <c r="B17" s="61" t="s">
        <v>11</v>
      </c>
      <c r="C17" s="151"/>
      <c r="D17" s="55">
        <f>SUM(D16)</f>
        <v>119189.03333333333</v>
      </c>
      <c r="E17" s="62">
        <f>SUM(E16)</f>
        <v>357567.1</v>
      </c>
      <c r="F17" s="57"/>
    </row>
    <row r="18" spans="1:6" ht="14.25">
      <c r="A18" s="63" t="s">
        <v>124</v>
      </c>
      <c r="B18" s="59" t="s">
        <v>125</v>
      </c>
      <c r="C18" s="149">
        <v>9</v>
      </c>
      <c r="D18" s="49">
        <f t="shared" si="0"/>
        <v>55091.3</v>
      </c>
      <c r="E18" s="60">
        <v>495821.7</v>
      </c>
      <c r="F18" s="51" t="s">
        <v>12</v>
      </c>
    </row>
    <row r="19" spans="1:6" ht="14.25">
      <c r="A19" s="53"/>
      <c r="B19" s="61" t="s">
        <v>11</v>
      </c>
      <c r="C19" s="151"/>
      <c r="D19" s="55">
        <f>SUM(D18)</f>
        <v>55091.3</v>
      </c>
      <c r="E19" s="62">
        <f>SUM(E18)</f>
        <v>495821.7</v>
      </c>
      <c r="F19" s="57"/>
    </row>
    <row r="20" spans="1:6" ht="14.25">
      <c r="A20" s="63" t="s">
        <v>126</v>
      </c>
      <c r="B20" s="59" t="s">
        <v>127</v>
      </c>
      <c r="C20" s="149">
        <v>10</v>
      </c>
      <c r="D20" s="49">
        <f t="shared" si="0"/>
        <v>35440.9</v>
      </c>
      <c r="E20" s="60">
        <v>354409</v>
      </c>
      <c r="F20" s="51" t="s">
        <v>21</v>
      </c>
    </row>
    <row r="21" spans="1:6" ht="14.25">
      <c r="A21" s="53"/>
      <c r="B21" s="61" t="s">
        <v>11</v>
      </c>
      <c r="C21" s="150"/>
      <c r="D21" s="55">
        <f>SUM(D20)</f>
        <v>35440.9</v>
      </c>
      <c r="E21" s="62">
        <f>SUM(E20)</f>
        <v>354409</v>
      </c>
      <c r="F21" s="65"/>
    </row>
    <row r="22" spans="1:6" ht="14.25">
      <c r="A22" s="63" t="s">
        <v>128</v>
      </c>
      <c r="B22" s="59" t="s">
        <v>129</v>
      </c>
      <c r="C22" s="149">
        <v>1</v>
      </c>
      <c r="D22" s="49">
        <f t="shared" si="0"/>
        <v>1028500</v>
      </c>
      <c r="E22" s="60">
        <v>1028500</v>
      </c>
      <c r="F22" s="51" t="s">
        <v>12</v>
      </c>
    </row>
    <row r="23" spans="1:6" ht="14.25">
      <c r="A23" s="53"/>
      <c r="B23" s="61" t="s">
        <v>11</v>
      </c>
      <c r="C23" s="151"/>
      <c r="D23" s="55">
        <f>SUM(D22)</f>
        <v>1028500</v>
      </c>
      <c r="E23" s="62">
        <f>SUM(E22)</f>
        <v>1028500</v>
      </c>
      <c r="F23" s="57"/>
    </row>
    <row r="24" spans="1:6" ht="14.25">
      <c r="A24" s="58" t="s">
        <v>130</v>
      </c>
      <c r="B24" s="72" t="s">
        <v>148</v>
      </c>
      <c r="C24" s="149">
        <v>10</v>
      </c>
      <c r="D24" s="49">
        <f>E24/C24</f>
        <v>5841.879999999999</v>
      </c>
      <c r="E24" s="66">
        <v>58418.799999999996</v>
      </c>
      <c r="F24" s="51" t="s">
        <v>21</v>
      </c>
    </row>
    <row r="25" spans="1:6" ht="14.25">
      <c r="A25" s="47"/>
      <c r="B25" s="166" t="s">
        <v>149</v>
      </c>
      <c r="C25" s="149">
        <v>20</v>
      </c>
      <c r="D25" s="49">
        <f>E25/C25</f>
        <v>31278.5</v>
      </c>
      <c r="E25" s="66">
        <v>625570</v>
      </c>
      <c r="F25" s="51" t="s">
        <v>21</v>
      </c>
    </row>
    <row r="26" spans="1:6" ht="28.5">
      <c r="A26" s="47"/>
      <c r="B26" s="166" t="s">
        <v>150</v>
      </c>
      <c r="C26" s="149">
        <v>40</v>
      </c>
      <c r="D26" s="49">
        <f>E26/C26</f>
        <v>2951.1899999999996</v>
      </c>
      <c r="E26" s="66">
        <v>118047.59999999999</v>
      </c>
      <c r="F26" s="51" t="s">
        <v>21</v>
      </c>
    </row>
    <row r="27" spans="1:6" ht="14.25">
      <c r="A27" s="67"/>
      <c r="B27" s="61" t="s">
        <v>11</v>
      </c>
      <c r="C27" s="150"/>
      <c r="D27" s="55">
        <f>SUM(D24:D26)</f>
        <v>40071.57</v>
      </c>
      <c r="E27" s="68">
        <f>SUM(E24:E26)</f>
        <v>802036.4</v>
      </c>
      <c r="F27" s="65"/>
    </row>
    <row r="28" spans="1:6" ht="14.25">
      <c r="A28" s="58" t="s">
        <v>131</v>
      </c>
      <c r="B28" s="59" t="s">
        <v>132</v>
      </c>
      <c r="C28" s="149">
        <v>1</v>
      </c>
      <c r="D28" s="49">
        <f>E28/C28</f>
        <v>141700.68</v>
      </c>
      <c r="E28" s="60">
        <v>141700.68</v>
      </c>
      <c r="F28" s="51" t="s">
        <v>12</v>
      </c>
    </row>
    <row r="29" spans="1:6" ht="14.25">
      <c r="A29" s="47"/>
      <c r="B29" s="59" t="s">
        <v>133</v>
      </c>
      <c r="C29" s="149">
        <v>2</v>
      </c>
      <c r="D29" s="49">
        <f>E29/C29</f>
        <v>237547.2</v>
      </c>
      <c r="E29" s="60">
        <v>475094.4</v>
      </c>
      <c r="F29" s="51" t="s">
        <v>12</v>
      </c>
    </row>
    <row r="30" spans="1:6" ht="14.25">
      <c r="A30" s="47"/>
      <c r="B30" s="59" t="s">
        <v>134</v>
      </c>
      <c r="C30" s="149">
        <v>1</v>
      </c>
      <c r="D30" s="49">
        <f>E30/C30</f>
        <v>538661.16</v>
      </c>
      <c r="E30" s="60">
        <v>538661.16</v>
      </c>
      <c r="F30" s="51" t="s">
        <v>12</v>
      </c>
    </row>
    <row r="31" spans="1:6" ht="14.25">
      <c r="A31" s="52"/>
      <c r="B31" s="59" t="s">
        <v>135</v>
      </c>
      <c r="C31" s="149">
        <v>2</v>
      </c>
      <c r="D31" s="49">
        <f>E31/C31</f>
        <v>148700.22</v>
      </c>
      <c r="E31" s="60">
        <v>297400.44</v>
      </c>
      <c r="F31" s="51" t="s">
        <v>12</v>
      </c>
    </row>
    <row r="32" spans="1:6" ht="14.25">
      <c r="A32" s="53"/>
      <c r="B32" s="61" t="s">
        <v>11</v>
      </c>
      <c r="C32" s="150"/>
      <c r="D32" s="55">
        <f>SUM(D28:D31)</f>
        <v>1066609.26</v>
      </c>
      <c r="E32" s="62">
        <f>SUM(E28:E31)</f>
        <v>1452856.6800000002</v>
      </c>
      <c r="F32" s="65"/>
    </row>
    <row r="33" spans="1:6" ht="14.25">
      <c r="A33" s="58" t="s">
        <v>136</v>
      </c>
      <c r="B33" s="72" t="s">
        <v>137</v>
      </c>
      <c r="C33" s="149">
        <v>1</v>
      </c>
      <c r="D33" s="49">
        <f>E33/C33</f>
        <v>141076.32</v>
      </c>
      <c r="E33" s="73">
        <v>141076.32</v>
      </c>
      <c r="F33" s="69" t="s">
        <v>12</v>
      </c>
    </row>
    <row r="34" spans="1:6" ht="14.25">
      <c r="A34" s="47"/>
      <c r="B34" s="72" t="s">
        <v>138</v>
      </c>
      <c r="C34" s="149">
        <v>12</v>
      </c>
      <c r="D34" s="49">
        <f>E34/C34</f>
        <v>3356.5399999999995</v>
      </c>
      <c r="E34" s="73">
        <v>40278.479999999996</v>
      </c>
      <c r="F34" s="70"/>
    </row>
    <row r="35" spans="1:6" ht="14.25">
      <c r="A35" s="52"/>
      <c r="B35" s="72" t="s">
        <v>139</v>
      </c>
      <c r="C35" s="149">
        <v>6</v>
      </c>
      <c r="D35" s="49">
        <f>E35/C35</f>
        <v>5534.54</v>
      </c>
      <c r="E35" s="73">
        <v>33207.24</v>
      </c>
      <c r="F35" s="71"/>
    </row>
    <row r="36" spans="1:6" ht="14.25">
      <c r="A36" s="53"/>
      <c r="B36" s="74" t="s">
        <v>11</v>
      </c>
      <c r="C36" s="150"/>
      <c r="D36" s="55">
        <f>SUM(D33:D35)</f>
        <v>149967.40000000002</v>
      </c>
      <c r="E36" s="75">
        <f>SUM(E33:E35)</f>
        <v>214562.03999999998</v>
      </c>
      <c r="F36" s="65"/>
    </row>
    <row r="37" spans="1:6" ht="14.25">
      <c r="A37" s="58" t="s">
        <v>140</v>
      </c>
      <c r="B37" s="59" t="s">
        <v>141</v>
      </c>
      <c r="C37" s="149">
        <v>1</v>
      </c>
      <c r="D37" s="49">
        <f>E37/C37</f>
        <v>1960200</v>
      </c>
      <c r="E37" s="60">
        <v>1960200</v>
      </c>
      <c r="F37" s="51" t="s">
        <v>12</v>
      </c>
    </row>
    <row r="38" spans="1:6" ht="14.25">
      <c r="A38" s="76"/>
      <c r="B38" s="77" t="s">
        <v>11</v>
      </c>
      <c r="C38" s="152"/>
      <c r="D38" s="78">
        <f>SUM(D37:D37)</f>
        <v>1960200</v>
      </c>
      <c r="E38" s="79">
        <f>SUM(E37:E37)</f>
        <v>1960200</v>
      </c>
      <c r="F38" s="80"/>
    </row>
    <row r="39" spans="1:6" ht="14.25">
      <c r="A39" s="58" t="s">
        <v>28</v>
      </c>
      <c r="B39" s="83" t="s">
        <v>142</v>
      </c>
      <c r="C39" s="149">
        <v>23</v>
      </c>
      <c r="D39" s="49">
        <f>E39/C39</f>
        <v>6583.61</v>
      </c>
      <c r="E39" s="60">
        <v>151423.03</v>
      </c>
      <c r="F39" s="51" t="s">
        <v>21</v>
      </c>
    </row>
    <row r="40" spans="1:6" ht="14.25">
      <c r="A40" s="52"/>
      <c r="B40" s="83" t="s">
        <v>143</v>
      </c>
      <c r="C40" s="149">
        <v>20</v>
      </c>
      <c r="D40" s="49">
        <f>E40/C40</f>
        <v>4700.971</v>
      </c>
      <c r="E40" s="60">
        <v>94019.42</v>
      </c>
      <c r="F40" s="51" t="s">
        <v>21</v>
      </c>
    </row>
    <row r="41" spans="1:6" ht="14.25">
      <c r="A41" s="76"/>
      <c r="B41" s="81" t="s">
        <v>11</v>
      </c>
      <c r="C41" s="153"/>
      <c r="D41" s="78">
        <f>SUM(D39:D40)</f>
        <v>11284.580999999998</v>
      </c>
      <c r="E41" s="82">
        <f>SUM(E39:E40)</f>
        <v>245442.45</v>
      </c>
      <c r="F41" s="80"/>
    </row>
    <row r="42" spans="1:6" ht="14.25">
      <c r="A42" s="63" t="s">
        <v>29</v>
      </c>
      <c r="B42" s="59" t="s">
        <v>30</v>
      </c>
      <c r="C42" s="149">
        <v>23</v>
      </c>
      <c r="D42" s="84">
        <f>E42/C42</f>
        <v>5599.88</v>
      </c>
      <c r="E42" s="85">
        <v>128797.24</v>
      </c>
      <c r="F42" s="86" t="s">
        <v>21</v>
      </c>
    </row>
    <row r="43" spans="1:6" ht="14.25">
      <c r="A43" s="76"/>
      <c r="B43" s="81" t="s">
        <v>11</v>
      </c>
      <c r="C43" s="153"/>
      <c r="D43" s="78">
        <f>SUM(D42)</f>
        <v>5599.88</v>
      </c>
      <c r="E43" s="82">
        <f>SUM(E42)</f>
        <v>128797.24</v>
      </c>
      <c r="F43" s="80"/>
    </row>
    <row r="44" spans="1:6" ht="28.5">
      <c r="A44" s="87" t="s">
        <v>144</v>
      </c>
      <c r="B44" s="88" t="s">
        <v>31</v>
      </c>
      <c r="C44" s="149">
        <v>15</v>
      </c>
      <c r="D44" s="89">
        <v>8531.71</v>
      </c>
      <c r="E44" s="60">
        <v>92565</v>
      </c>
      <c r="F44" s="90" t="s">
        <v>21</v>
      </c>
    </row>
    <row r="45" spans="1:6" ht="14.25">
      <c r="A45" s="91"/>
      <c r="B45" s="92" t="s">
        <v>32</v>
      </c>
      <c r="C45" s="149">
        <v>15</v>
      </c>
      <c r="D45" s="93"/>
      <c r="E45" s="60">
        <v>18785.25</v>
      </c>
      <c r="F45" s="70"/>
    </row>
    <row r="46" spans="1:6" ht="14.25">
      <c r="A46" s="91"/>
      <c r="B46" s="92" t="s">
        <v>33</v>
      </c>
      <c r="C46" s="149">
        <v>30</v>
      </c>
      <c r="D46" s="94"/>
      <c r="E46" s="60">
        <v>16625.4</v>
      </c>
      <c r="F46" s="71"/>
    </row>
    <row r="47" spans="1:6" ht="14.25">
      <c r="A47" s="91"/>
      <c r="B47" s="95" t="s">
        <v>34</v>
      </c>
      <c r="C47" s="154">
        <v>1</v>
      </c>
      <c r="D47" s="96">
        <f>E47/C47</f>
        <v>43211.52</v>
      </c>
      <c r="E47" s="97">
        <v>43211.52</v>
      </c>
      <c r="F47" s="90" t="s">
        <v>12</v>
      </c>
    </row>
    <row r="48" spans="1:6" ht="14.25">
      <c r="A48" s="98"/>
      <c r="B48" s="99" t="s">
        <v>11</v>
      </c>
      <c r="C48" s="155"/>
      <c r="D48" s="100">
        <f>SUM(D44:D47)</f>
        <v>51743.229999999996</v>
      </c>
      <c r="E48" s="101">
        <f>SUM(E44:E47)</f>
        <v>171187.16999999998</v>
      </c>
      <c r="F48" s="102"/>
    </row>
    <row r="49" spans="1:6" ht="14.25">
      <c r="A49" s="103" t="s">
        <v>35</v>
      </c>
      <c r="B49" s="104" t="s">
        <v>36</v>
      </c>
      <c r="C49" s="156">
        <v>1</v>
      </c>
      <c r="D49" s="93">
        <v>533877</v>
      </c>
      <c r="E49" s="105">
        <v>64508.729999999996</v>
      </c>
      <c r="F49" s="70" t="s">
        <v>12</v>
      </c>
    </row>
    <row r="50" spans="1:6" ht="14.25">
      <c r="A50" s="103"/>
      <c r="B50" s="106" t="s">
        <v>37</v>
      </c>
      <c r="C50" s="157">
        <v>1</v>
      </c>
      <c r="D50" s="93"/>
      <c r="E50" s="107">
        <v>5127.98</v>
      </c>
      <c r="F50" s="70"/>
    </row>
    <row r="51" spans="1:6" ht="14.25">
      <c r="A51" s="103"/>
      <c r="B51" s="108" t="s">
        <v>38</v>
      </c>
      <c r="C51" s="158">
        <v>1</v>
      </c>
      <c r="D51" s="93"/>
      <c r="E51" s="107">
        <v>8203.8</v>
      </c>
      <c r="F51" s="70"/>
    </row>
    <row r="52" spans="1:6" ht="14.25">
      <c r="A52" s="103"/>
      <c r="B52" s="106" t="s">
        <v>39</v>
      </c>
      <c r="C52" s="157">
        <v>1</v>
      </c>
      <c r="D52" s="93"/>
      <c r="E52" s="107">
        <v>0</v>
      </c>
      <c r="F52" s="70"/>
    </row>
    <row r="53" spans="1:6" ht="14.25">
      <c r="A53" s="103"/>
      <c r="B53" s="108" t="s">
        <v>40</v>
      </c>
      <c r="C53" s="158">
        <v>1</v>
      </c>
      <c r="D53" s="93"/>
      <c r="E53" s="107">
        <v>8203.8</v>
      </c>
      <c r="F53" s="70"/>
    </row>
    <row r="54" spans="1:6" ht="14.25">
      <c r="A54" s="103"/>
      <c r="B54" s="106" t="s">
        <v>41</v>
      </c>
      <c r="C54" s="157">
        <v>1</v>
      </c>
      <c r="D54" s="93"/>
      <c r="E54" s="107">
        <v>0</v>
      </c>
      <c r="F54" s="70"/>
    </row>
    <row r="55" spans="1:6" ht="14.25">
      <c r="A55" s="91"/>
      <c r="B55" s="109" t="s">
        <v>42</v>
      </c>
      <c r="C55" s="158">
        <v>92</v>
      </c>
      <c r="D55" s="93"/>
      <c r="E55" s="107">
        <v>1781.12</v>
      </c>
      <c r="F55" s="70"/>
    </row>
    <row r="56" spans="1:6" ht="14.25">
      <c r="A56" s="91"/>
      <c r="B56" s="110" t="s">
        <v>43</v>
      </c>
      <c r="C56" s="157">
        <v>1</v>
      </c>
      <c r="D56" s="93"/>
      <c r="E56" s="107">
        <v>0</v>
      </c>
      <c r="F56" s="70"/>
    </row>
    <row r="57" spans="1:6" ht="14.25">
      <c r="A57" s="91"/>
      <c r="B57" s="109" t="s">
        <v>44</v>
      </c>
      <c r="C57" s="158">
        <v>1</v>
      </c>
      <c r="D57" s="93"/>
      <c r="E57" s="107">
        <v>112808.3</v>
      </c>
      <c r="F57" s="70"/>
    </row>
    <row r="58" spans="1:6" ht="14.25">
      <c r="A58" s="91"/>
      <c r="B58" s="110" t="s">
        <v>45</v>
      </c>
      <c r="C58" s="157">
        <v>5</v>
      </c>
      <c r="D58" s="93"/>
      <c r="E58" s="107">
        <v>169.4</v>
      </c>
      <c r="F58" s="70"/>
    </row>
    <row r="59" spans="1:6" ht="14.25">
      <c r="A59" s="91"/>
      <c r="B59" s="109" t="s">
        <v>46</v>
      </c>
      <c r="C59" s="158">
        <v>1</v>
      </c>
      <c r="D59" s="93"/>
      <c r="E59" s="107">
        <v>170.60999999999999</v>
      </c>
      <c r="F59" s="70"/>
    </row>
    <row r="60" spans="1:6" ht="14.25">
      <c r="A60" s="91"/>
      <c r="B60" s="110" t="s">
        <v>47</v>
      </c>
      <c r="C60" s="157">
        <v>92</v>
      </c>
      <c r="D60" s="93"/>
      <c r="E60" s="107">
        <v>24379.079999999998</v>
      </c>
      <c r="F60" s="70"/>
    </row>
    <row r="61" spans="1:6" ht="14.25">
      <c r="A61" s="91"/>
      <c r="B61" s="109" t="s">
        <v>48</v>
      </c>
      <c r="C61" s="158">
        <v>92</v>
      </c>
      <c r="D61" s="93"/>
      <c r="E61" s="107">
        <v>0</v>
      </c>
      <c r="F61" s="70"/>
    </row>
    <row r="62" spans="1:6" ht="14.25">
      <c r="A62" s="91"/>
      <c r="B62" s="109" t="s">
        <v>49</v>
      </c>
      <c r="C62" s="158">
        <v>1</v>
      </c>
      <c r="D62" s="93"/>
      <c r="E62" s="107">
        <v>11280.83</v>
      </c>
      <c r="F62" s="70"/>
    </row>
    <row r="63" spans="1:6" ht="14.25">
      <c r="A63" s="91"/>
      <c r="B63" s="110" t="s">
        <v>50</v>
      </c>
      <c r="C63" s="157">
        <v>42</v>
      </c>
      <c r="D63" s="93"/>
      <c r="E63" s="107">
        <v>173702.76</v>
      </c>
      <c r="F63" s="70"/>
    </row>
    <row r="64" spans="1:6" ht="14.25">
      <c r="A64" s="91"/>
      <c r="B64" s="109" t="s">
        <v>51</v>
      </c>
      <c r="C64" s="158">
        <v>1</v>
      </c>
      <c r="D64" s="111"/>
      <c r="E64" s="107">
        <v>170.60999999999999</v>
      </c>
      <c r="F64" s="70"/>
    </row>
    <row r="65" spans="1:6" ht="14.25">
      <c r="A65" s="91"/>
      <c r="B65" s="110" t="s">
        <v>52</v>
      </c>
      <c r="C65" s="157">
        <v>1</v>
      </c>
      <c r="D65" s="111"/>
      <c r="E65" s="107">
        <v>15041.51</v>
      </c>
      <c r="F65" s="70"/>
    </row>
    <row r="66" spans="1:6" ht="14.25">
      <c r="A66" s="91"/>
      <c r="B66" s="109" t="s">
        <v>53</v>
      </c>
      <c r="C66" s="158">
        <v>92</v>
      </c>
      <c r="D66" s="111"/>
      <c r="E66" s="107">
        <v>20705.52</v>
      </c>
      <c r="F66" s="70"/>
    </row>
    <row r="67" spans="1:6" ht="14.25">
      <c r="A67" s="91"/>
      <c r="B67" s="110" t="s">
        <v>54</v>
      </c>
      <c r="C67" s="157">
        <v>1</v>
      </c>
      <c r="D67" s="111"/>
      <c r="E67" s="107">
        <v>7520.15</v>
      </c>
      <c r="F67" s="70"/>
    </row>
    <row r="68" spans="1:6" ht="14.25">
      <c r="A68" s="91"/>
      <c r="B68" s="109" t="s">
        <v>55</v>
      </c>
      <c r="C68" s="158">
        <v>500</v>
      </c>
      <c r="D68" s="111"/>
      <c r="E68" s="107">
        <v>44770</v>
      </c>
      <c r="F68" s="70"/>
    </row>
    <row r="69" spans="1:6" ht="14.25">
      <c r="A69" s="91"/>
      <c r="B69" s="110" t="s">
        <v>56</v>
      </c>
      <c r="C69" s="157">
        <v>1</v>
      </c>
      <c r="D69" s="111"/>
      <c r="E69" s="107">
        <v>16921.85</v>
      </c>
      <c r="F69" s="70"/>
    </row>
    <row r="70" spans="1:6" ht="14.25">
      <c r="A70" s="112"/>
      <c r="B70" s="109" t="s">
        <v>57</v>
      </c>
      <c r="C70" s="158">
        <v>1</v>
      </c>
      <c r="D70" s="111"/>
      <c r="E70" s="107">
        <v>0</v>
      </c>
      <c r="F70" s="113"/>
    </row>
    <row r="71" spans="1:6" ht="14.25">
      <c r="A71" s="91" t="s">
        <v>58</v>
      </c>
      <c r="B71" s="114" t="s">
        <v>59</v>
      </c>
      <c r="C71" s="159">
        <v>60</v>
      </c>
      <c r="D71" s="111"/>
      <c r="E71" s="115">
        <v>18411.36</v>
      </c>
      <c r="F71" s="113"/>
    </row>
    <row r="72" spans="1:6" ht="14.25">
      <c r="A72" s="98"/>
      <c r="B72" s="99" t="s">
        <v>11</v>
      </c>
      <c r="C72" s="155"/>
      <c r="D72" s="100">
        <f>SUM(D49:D71)</f>
        <v>533877</v>
      </c>
      <c r="E72" s="101">
        <f>SUM(E49:E71)</f>
        <v>533877.4099999999</v>
      </c>
      <c r="F72" s="102"/>
    </row>
    <row r="73" spans="1:6" ht="14.25">
      <c r="A73" s="91" t="s">
        <v>60</v>
      </c>
      <c r="B73" s="116" t="s">
        <v>61</v>
      </c>
      <c r="C73" s="160"/>
      <c r="D73" s="117">
        <v>1109221.52</v>
      </c>
      <c r="E73" s="118"/>
      <c r="F73" s="119" t="s">
        <v>12</v>
      </c>
    </row>
    <row r="74" spans="1:6" ht="14.25">
      <c r="A74" s="91"/>
      <c r="B74" s="120" t="s">
        <v>62</v>
      </c>
      <c r="C74" s="161"/>
      <c r="D74" s="121"/>
      <c r="E74" s="122"/>
      <c r="F74" s="123"/>
    </row>
    <row r="75" spans="1:6" ht="14.25">
      <c r="A75" s="91"/>
      <c r="B75" s="124" t="s">
        <v>63</v>
      </c>
      <c r="C75" s="125">
        <v>1</v>
      </c>
      <c r="D75" s="121"/>
      <c r="E75" s="126">
        <v>76665.59999999999</v>
      </c>
      <c r="F75" s="123"/>
    </row>
    <row r="76" spans="1:6" ht="14.25">
      <c r="A76" s="91"/>
      <c r="B76" s="120" t="s">
        <v>64</v>
      </c>
      <c r="C76" s="125"/>
      <c r="D76" s="121"/>
      <c r="E76" s="126"/>
      <c r="F76" s="123"/>
    </row>
    <row r="77" spans="1:6" ht="14.25">
      <c r="A77" s="91"/>
      <c r="B77" s="124" t="s">
        <v>65</v>
      </c>
      <c r="C77" s="125">
        <v>3</v>
      </c>
      <c r="D77" s="121"/>
      <c r="E77" s="126">
        <v>48351.600000000006</v>
      </c>
      <c r="F77" s="123"/>
    </row>
    <row r="78" spans="1:6" ht="14.25">
      <c r="A78" s="91"/>
      <c r="B78" s="124" t="s">
        <v>66</v>
      </c>
      <c r="C78" s="125">
        <v>1</v>
      </c>
      <c r="D78" s="121"/>
      <c r="E78" s="126">
        <v>21489.6</v>
      </c>
      <c r="F78" s="123"/>
    </row>
    <row r="79" spans="1:6" ht="14.25">
      <c r="A79" s="91"/>
      <c r="B79" s="124" t="s">
        <v>67</v>
      </c>
      <c r="C79" s="125">
        <v>1</v>
      </c>
      <c r="D79" s="121"/>
      <c r="E79" s="126">
        <v>32234.400000000005</v>
      </c>
      <c r="F79" s="123"/>
    </row>
    <row r="80" spans="1:6" ht="14.25">
      <c r="A80" s="91"/>
      <c r="B80" s="124" t="s">
        <v>68</v>
      </c>
      <c r="C80" s="125">
        <v>1</v>
      </c>
      <c r="D80" s="121"/>
      <c r="E80" s="126">
        <v>537.24</v>
      </c>
      <c r="F80" s="123"/>
    </row>
    <row r="81" spans="1:6" ht="14.25">
      <c r="A81" s="91"/>
      <c r="B81" s="120" t="s">
        <v>69</v>
      </c>
      <c r="C81" s="125"/>
      <c r="D81" s="121"/>
      <c r="E81" s="126"/>
      <c r="F81" s="123"/>
    </row>
    <row r="82" spans="1:6" ht="14.25">
      <c r="A82" s="91"/>
      <c r="B82" s="124" t="s">
        <v>70</v>
      </c>
      <c r="C82" s="125">
        <v>1</v>
      </c>
      <c r="D82" s="121"/>
      <c r="E82" s="126">
        <v>25855.28</v>
      </c>
      <c r="F82" s="123"/>
    </row>
    <row r="83" spans="1:6" ht="14.25">
      <c r="A83" s="91"/>
      <c r="B83" s="120" t="s">
        <v>71</v>
      </c>
      <c r="C83" s="125"/>
      <c r="D83" s="121"/>
      <c r="E83" s="126"/>
      <c r="F83" s="123"/>
    </row>
    <row r="84" spans="1:6" ht="14.25">
      <c r="A84" s="91"/>
      <c r="B84" s="124" t="s">
        <v>72</v>
      </c>
      <c r="C84" s="125">
        <v>24</v>
      </c>
      <c r="D84" s="121"/>
      <c r="E84" s="126">
        <v>141831.36</v>
      </c>
      <c r="F84" s="123"/>
    </row>
    <row r="85" spans="1:6" ht="14.25">
      <c r="A85" s="91"/>
      <c r="B85" s="124" t="s">
        <v>73</v>
      </c>
      <c r="C85" s="125">
        <v>1</v>
      </c>
      <c r="D85" s="121"/>
      <c r="E85" s="126">
        <v>125579.85000000003</v>
      </c>
      <c r="F85" s="123"/>
    </row>
    <row r="86" spans="1:6" ht="14.25">
      <c r="A86" s="91"/>
      <c r="B86" s="124" t="s">
        <v>74</v>
      </c>
      <c r="C86" s="125">
        <v>10</v>
      </c>
      <c r="D86" s="121"/>
      <c r="E86" s="126">
        <v>66489.5</v>
      </c>
      <c r="F86" s="123"/>
    </row>
    <row r="87" spans="1:6" ht="14.25">
      <c r="A87" s="91"/>
      <c r="B87" s="120" t="s">
        <v>75</v>
      </c>
      <c r="C87" s="125"/>
      <c r="D87" s="121"/>
      <c r="E87" s="126"/>
      <c r="F87" s="123"/>
    </row>
    <row r="88" spans="1:6" ht="14.25">
      <c r="A88" s="91"/>
      <c r="B88" s="124" t="s">
        <v>76</v>
      </c>
      <c r="C88" s="125">
        <v>1</v>
      </c>
      <c r="D88" s="121"/>
      <c r="E88" s="126">
        <v>22161.149999999998</v>
      </c>
      <c r="F88" s="123"/>
    </row>
    <row r="89" spans="1:6" ht="14.25">
      <c r="A89" s="91"/>
      <c r="B89" s="124" t="s">
        <v>77</v>
      </c>
      <c r="C89" s="125">
        <v>1</v>
      </c>
      <c r="D89" s="121"/>
      <c r="E89" s="126">
        <v>16117.200000000003</v>
      </c>
      <c r="F89" s="123"/>
    </row>
    <row r="90" spans="1:6" ht="14.25">
      <c r="A90" s="91"/>
      <c r="B90" s="120" t="s">
        <v>78</v>
      </c>
      <c r="C90" s="125"/>
      <c r="D90" s="121"/>
      <c r="E90" s="126"/>
      <c r="F90" s="123"/>
    </row>
    <row r="91" spans="1:6" ht="42.75">
      <c r="A91" s="91"/>
      <c r="B91" s="124" t="s">
        <v>79</v>
      </c>
      <c r="C91" s="125">
        <v>1</v>
      </c>
      <c r="D91" s="121"/>
      <c r="E91" s="126">
        <v>7387.050000000001</v>
      </c>
      <c r="F91" s="123"/>
    </row>
    <row r="92" spans="1:6" ht="14.25">
      <c r="A92" s="91"/>
      <c r="B92" s="120" t="s">
        <v>80</v>
      </c>
      <c r="C92" s="125"/>
      <c r="D92" s="121"/>
      <c r="E92" s="126"/>
      <c r="F92" s="123"/>
    </row>
    <row r="93" spans="1:6" ht="28.5">
      <c r="A93" s="91"/>
      <c r="B93" s="124" t="s">
        <v>81</v>
      </c>
      <c r="C93" s="125">
        <v>4</v>
      </c>
      <c r="D93" s="121"/>
      <c r="E93" s="126">
        <v>87163.56</v>
      </c>
      <c r="F93" s="123"/>
    </row>
    <row r="94" spans="1:6" ht="14.25">
      <c r="A94" s="91"/>
      <c r="B94" s="120" t="s">
        <v>85</v>
      </c>
      <c r="C94" s="125"/>
      <c r="D94" s="121"/>
      <c r="E94" s="126"/>
      <c r="F94" s="123"/>
    </row>
    <row r="95" spans="1:6" ht="14.25">
      <c r="A95" s="91"/>
      <c r="B95" s="120" t="s">
        <v>86</v>
      </c>
      <c r="C95" s="125"/>
      <c r="D95" s="121"/>
      <c r="E95" s="126"/>
      <c r="F95" s="123"/>
    </row>
    <row r="96" spans="1:6" ht="14.25">
      <c r="A96" s="91"/>
      <c r="B96" s="124" t="s">
        <v>87</v>
      </c>
      <c r="C96" s="125">
        <v>1</v>
      </c>
      <c r="D96" s="121"/>
      <c r="E96" s="126">
        <v>36935.25000000001</v>
      </c>
      <c r="F96" s="123"/>
    </row>
    <row r="97" spans="1:6" ht="14.25">
      <c r="A97" s="91"/>
      <c r="B97" s="124" t="s">
        <v>88</v>
      </c>
      <c r="C97" s="125">
        <v>64</v>
      </c>
      <c r="D97" s="121"/>
      <c r="E97" s="126">
        <v>141870.08</v>
      </c>
      <c r="F97" s="123"/>
    </row>
    <row r="98" spans="1:6" ht="14.25">
      <c r="A98" s="91"/>
      <c r="B98" s="120" t="s">
        <v>89</v>
      </c>
      <c r="C98" s="125"/>
      <c r="D98" s="121"/>
      <c r="E98" s="126"/>
      <c r="F98" s="123"/>
    </row>
    <row r="99" spans="1:6" ht="14.25">
      <c r="A99" s="91"/>
      <c r="B99" s="124" t="s">
        <v>90</v>
      </c>
      <c r="C99" s="125">
        <v>1</v>
      </c>
      <c r="D99" s="121"/>
      <c r="E99" s="126">
        <v>29548.200000000004</v>
      </c>
      <c r="F99" s="123"/>
    </row>
    <row r="100" spans="1:6" ht="14.25">
      <c r="A100" s="91"/>
      <c r="B100" s="124" t="s">
        <v>91</v>
      </c>
      <c r="C100" s="125">
        <v>10</v>
      </c>
      <c r="D100" s="121"/>
      <c r="E100" s="126">
        <v>7393.099999999999</v>
      </c>
      <c r="F100" s="123"/>
    </row>
    <row r="101" spans="1:6" ht="14.25">
      <c r="A101" s="91"/>
      <c r="B101" s="120" t="s">
        <v>92</v>
      </c>
      <c r="C101" s="125"/>
      <c r="D101" s="121"/>
      <c r="E101" s="126"/>
      <c r="F101" s="123"/>
    </row>
    <row r="102" spans="1:6" ht="14.25">
      <c r="A102" s="91"/>
      <c r="B102" s="124" t="s">
        <v>93</v>
      </c>
      <c r="C102" s="125">
        <v>1</v>
      </c>
      <c r="D102" s="121"/>
      <c r="E102" s="126">
        <v>51709.350000000006</v>
      </c>
      <c r="F102" s="123"/>
    </row>
    <row r="103" spans="1:6" ht="14.25">
      <c r="A103" s="91"/>
      <c r="B103" s="120" t="s">
        <v>94</v>
      </c>
      <c r="C103" s="125"/>
      <c r="D103" s="121"/>
      <c r="E103" s="126"/>
      <c r="F103" s="123"/>
    </row>
    <row r="104" spans="1:6" ht="14.25">
      <c r="A104" s="91"/>
      <c r="B104" s="124" t="s">
        <v>95</v>
      </c>
      <c r="C104" s="125">
        <v>1</v>
      </c>
      <c r="D104" s="121"/>
      <c r="E104" s="126">
        <v>51709.350000000006</v>
      </c>
      <c r="F104" s="123"/>
    </row>
    <row r="105" spans="1:6" ht="14.25">
      <c r="A105" s="91"/>
      <c r="B105" s="124" t="s">
        <v>96</v>
      </c>
      <c r="C105" s="125">
        <v>1</v>
      </c>
      <c r="D105" s="121"/>
      <c r="E105" s="126">
        <v>51709.350000000006</v>
      </c>
      <c r="F105" s="123"/>
    </row>
    <row r="106" spans="1:6" ht="14.25">
      <c r="A106" s="91"/>
      <c r="B106" s="124" t="s">
        <v>97</v>
      </c>
      <c r="C106" s="125">
        <v>1</v>
      </c>
      <c r="D106" s="121"/>
      <c r="E106" s="126">
        <v>51709.350000000006</v>
      </c>
      <c r="F106" s="123"/>
    </row>
    <row r="107" spans="1:6" ht="42.75">
      <c r="A107" s="91"/>
      <c r="B107" s="124" t="s">
        <v>98</v>
      </c>
      <c r="C107" s="125">
        <v>1</v>
      </c>
      <c r="D107" s="127"/>
      <c r="E107" s="126">
        <v>14774.100000000002</v>
      </c>
      <c r="F107" s="128"/>
    </row>
    <row r="108" spans="1:6" ht="14.25">
      <c r="A108" s="91"/>
      <c r="B108" s="120" t="s">
        <v>84</v>
      </c>
      <c r="C108" s="125"/>
      <c r="D108" s="117">
        <v>616275.99</v>
      </c>
      <c r="E108" s="126"/>
      <c r="F108" s="119" t="s">
        <v>12</v>
      </c>
    </row>
    <row r="109" spans="1:6" ht="14.25">
      <c r="A109" s="91"/>
      <c r="B109" s="120" t="s">
        <v>62</v>
      </c>
      <c r="C109" s="125"/>
      <c r="D109" s="121"/>
      <c r="E109" s="126"/>
      <c r="F109" s="123"/>
    </row>
    <row r="110" spans="1:6" ht="14.25">
      <c r="A110" s="91"/>
      <c r="B110" s="124" t="s">
        <v>63</v>
      </c>
      <c r="C110" s="125">
        <v>1</v>
      </c>
      <c r="D110" s="121"/>
      <c r="E110" s="126">
        <v>37820.97</v>
      </c>
      <c r="F110" s="123"/>
    </row>
    <row r="111" spans="1:6" ht="14.25">
      <c r="A111" s="91"/>
      <c r="B111" s="120" t="s">
        <v>64</v>
      </c>
      <c r="C111" s="125"/>
      <c r="D111" s="121"/>
      <c r="E111" s="126"/>
      <c r="F111" s="123"/>
    </row>
    <row r="112" spans="1:6" ht="14.25">
      <c r="A112" s="91"/>
      <c r="B112" s="124" t="s">
        <v>65</v>
      </c>
      <c r="C112" s="125">
        <v>3</v>
      </c>
      <c r="D112" s="121"/>
      <c r="E112" s="126">
        <v>30945.75</v>
      </c>
      <c r="F112" s="123"/>
    </row>
    <row r="113" spans="1:6" ht="14.25">
      <c r="A113" s="91"/>
      <c r="B113" s="124" t="s">
        <v>66</v>
      </c>
      <c r="C113" s="125">
        <v>1</v>
      </c>
      <c r="D113" s="121"/>
      <c r="E113" s="126">
        <v>13752.859999999999</v>
      </c>
      <c r="F113" s="123"/>
    </row>
    <row r="114" spans="1:6" ht="14.25">
      <c r="A114" s="91"/>
      <c r="B114" s="124" t="s">
        <v>67</v>
      </c>
      <c r="C114" s="125">
        <v>1</v>
      </c>
      <c r="D114" s="121"/>
      <c r="E114" s="126">
        <v>20629.29</v>
      </c>
      <c r="F114" s="123"/>
    </row>
    <row r="115" spans="1:6" ht="14.25">
      <c r="A115" s="91"/>
      <c r="B115" s="124" t="s">
        <v>68</v>
      </c>
      <c r="C115" s="125">
        <v>1</v>
      </c>
      <c r="D115" s="121"/>
      <c r="E115" s="126">
        <v>343.64</v>
      </c>
      <c r="F115" s="123"/>
    </row>
    <row r="116" spans="1:6" ht="14.25">
      <c r="A116" s="91"/>
      <c r="B116" s="120" t="s">
        <v>69</v>
      </c>
      <c r="C116" s="125"/>
      <c r="D116" s="121"/>
      <c r="E116" s="126"/>
      <c r="F116" s="123"/>
    </row>
    <row r="117" spans="1:6" ht="14.25">
      <c r="A117" s="91"/>
      <c r="B117" s="124" t="s">
        <v>70</v>
      </c>
      <c r="C117" s="125">
        <v>1</v>
      </c>
      <c r="D117" s="121"/>
      <c r="E117" s="126">
        <v>16546.75</v>
      </c>
      <c r="F117" s="123"/>
    </row>
    <row r="118" spans="1:6" ht="14.25">
      <c r="A118" s="91"/>
      <c r="B118" s="120" t="s">
        <v>71</v>
      </c>
      <c r="C118" s="125"/>
      <c r="D118" s="121"/>
      <c r="E118" s="126"/>
      <c r="F118" s="123"/>
    </row>
    <row r="119" spans="1:6" ht="14.25">
      <c r="A119" s="91"/>
      <c r="B119" s="124" t="s">
        <v>72</v>
      </c>
      <c r="C119" s="125">
        <v>24</v>
      </c>
      <c r="D119" s="121"/>
      <c r="E119" s="126">
        <v>90750</v>
      </c>
      <c r="F119" s="123"/>
    </row>
    <row r="120" spans="1:6" ht="14.25">
      <c r="A120" s="91"/>
      <c r="B120" s="124" t="s">
        <v>73</v>
      </c>
      <c r="C120" s="125">
        <v>1</v>
      </c>
      <c r="D120" s="121"/>
      <c r="E120" s="126">
        <v>85193.68</v>
      </c>
      <c r="F120" s="123"/>
    </row>
    <row r="121" spans="1:6" ht="14.25">
      <c r="A121" s="91"/>
      <c r="B121" s="124" t="s">
        <v>74</v>
      </c>
      <c r="C121" s="125">
        <v>10</v>
      </c>
      <c r="D121" s="121"/>
      <c r="E121" s="126">
        <v>42543.6</v>
      </c>
      <c r="F121" s="123"/>
    </row>
    <row r="122" spans="1:6" ht="14.25">
      <c r="A122" s="91"/>
      <c r="B122" s="120" t="s">
        <v>75</v>
      </c>
      <c r="C122" s="125"/>
      <c r="D122" s="121"/>
      <c r="E122" s="126"/>
      <c r="F122" s="123"/>
    </row>
    <row r="123" spans="1:6" ht="14.25">
      <c r="A123" s="91"/>
      <c r="B123" s="124" t="s">
        <v>76</v>
      </c>
      <c r="C123" s="125">
        <v>1</v>
      </c>
      <c r="D123" s="121"/>
      <c r="E123" s="126">
        <v>14182.41</v>
      </c>
      <c r="F123" s="123"/>
    </row>
    <row r="124" spans="1:6" ht="14.25">
      <c r="A124" s="91"/>
      <c r="B124" s="124" t="s">
        <v>77</v>
      </c>
      <c r="C124" s="125">
        <v>1</v>
      </c>
      <c r="D124" s="121"/>
      <c r="E124" s="126">
        <v>10314.039999999999</v>
      </c>
      <c r="F124" s="123"/>
    </row>
    <row r="125" spans="1:6" ht="14.25">
      <c r="A125" s="91"/>
      <c r="B125" s="120" t="s">
        <v>78</v>
      </c>
      <c r="C125" s="125"/>
      <c r="D125" s="121"/>
      <c r="E125" s="126"/>
      <c r="F125" s="123"/>
    </row>
    <row r="126" spans="1:6" ht="42.75">
      <c r="A126" s="91"/>
      <c r="B126" s="124" t="s">
        <v>79</v>
      </c>
      <c r="C126" s="125">
        <v>1</v>
      </c>
      <c r="D126" s="121"/>
      <c r="E126" s="126">
        <v>4727.47</v>
      </c>
      <c r="F126" s="123"/>
    </row>
    <row r="127" spans="1:6" ht="14.25">
      <c r="A127" s="91"/>
      <c r="B127" s="120" t="s">
        <v>80</v>
      </c>
      <c r="C127" s="125"/>
      <c r="D127" s="121"/>
      <c r="E127" s="126"/>
      <c r="F127" s="123"/>
    </row>
    <row r="128" spans="1:6" ht="28.5">
      <c r="A128" s="91"/>
      <c r="B128" s="124" t="s">
        <v>81</v>
      </c>
      <c r="C128" s="125">
        <v>4</v>
      </c>
      <c r="D128" s="121"/>
      <c r="E128" s="126">
        <v>55785.84</v>
      </c>
      <c r="F128" s="123"/>
    </row>
    <row r="129" spans="1:6" ht="14.25">
      <c r="A129" s="91"/>
      <c r="B129" s="120" t="s">
        <v>99</v>
      </c>
      <c r="C129" s="129"/>
      <c r="D129" s="121"/>
      <c r="E129" s="130"/>
      <c r="F129" s="123"/>
    </row>
    <row r="130" spans="1:6" ht="14.25">
      <c r="A130" s="91"/>
      <c r="B130" s="120" t="s">
        <v>86</v>
      </c>
      <c r="C130" s="129"/>
      <c r="D130" s="121"/>
      <c r="E130" s="130"/>
      <c r="F130" s="123"/>
    </row>
    <row r="131" spans="1:6" ht="14.25">
      <c r="A131" s="91"/>
      <c r="B131" s="124" t="s">
        <v>87</v>
      </c>
      <c r="C131" s="125">
        <v>1</v>
      </c>
      <c r="D131" s="121"/>
      <c r="E131" s="126">
        <v>18468.23</v>
      </c>
      <c r="F131" s="123"/>
    </row>
    <row r="132" spans="1:6" ht="14.25">
      <c r="A132" s="91"/>
      <c r="B132" s="124" t="s">
        <v>88</v>
      </c>
      <c r="C132" s="125">
        <v>64</v>
      </c>
      <c r="D132" s="121"/>
      <c r="E132" s="126">
        <v>70857.59999999999</v>
      </c>
      <c r="F132" s="123"/>
    </row>
    <row r="133" spans="1:6" ht="14.25">
      <c r="A133" s="91"/>
      <c r="B133" s="120" t="s">
        <v>89</v>
      </c>
      <c r="C133" s="125"/>
      <c r="D133" s="121"/>
      <c r="E133" s="126"/>
      <c r="F133" s="123"/>
    </row>
    <row r="134" spans="1:6" ht="14.25">
      <c r="A134" s="91"/>
      <c r="B134" s="124" t="s">
        <v>90</v>
      </c>
      <c r="C134" s="125">
        <v>1</v>
      </c>
      <c r="D134" s="121"/>
      <c r="E134" s="126">
        <v>14774.100000000002</v>
      </c>
      <c r="F134" s="123"/>
    </row>
    <row r="135" spans="1:6" ht="14.25">
      <c r="A135" s="91"/>
      <c r="B135" s="124" t="s">
        <v>91</v>
      </c>
      <c r="C135" s="125">
        <v>10</v>
      </c>
      <c r="D135" s="121"/>
      <c r="E135" s="126">
        <v>3690.5</v>
      </c>
      <c r="F135" s="123"/>
    </row>
    <row r="136" spans="1:6" ht="14.25">
      <c r="A136" s="91"/>
      <c r="B136" s="120" t="s">
        <v>92</v>
      </c>
      <c r="C136" s="125"/>
      <c r="D136" s="121"/>
      <c r="E136" s="126"/>
      <c r="F136" s="123"/>
    </row>
    <row r="137" spans="1:6" ht="14.25">
      <c r="A137" s="91"/>
      <c r="B137" s="124" t="s">
        <v>93</v>
      </c>
      <c r="C137" s="125">
        <v>1</v>
      </c>
      <c r="D137" s="121"/>
      <c r="E137" s="126">
        <v>25854.07</v>
      </c>
      <c r="F137" s="123"/>
    </row>
    <row r="138" spans="1:6" ht="14.25">
      <c r="A138" s="91"/>
      <c r="B138" s="120" t="s">
        <v>94</v>
      </c>
      <c r="C138" s="125"/>
      <c r="D138" s="121"/>
      <c r="E138" s="126"/>
      <c r="F138" s="123"/>
    </row>
    <row r="139" spans="1:6" ht="14.25">
      <c r="A139" s="91"/>
      <c r="B139" s="124" t="s">
        <v>95</v>
      </c>
      <c r="C139" s="125">
        <v>1</v>
      </c>
      <c r="D139" s="121"/>
      <c r="E139" s="126">
        <v>25854.07</v>
      </c>
      <c r="F139" s="123"/>
    </row>
    <row r="140" spans="1:6" ht="14.25">
      <c r="A140" s="91"/>
      <c r="B140" s="124" t="s">
        <v>97</v>
      </c>
      <c r="C140" s="125">
        <v>1</v>
      </c>
      <c r="D140" s="121"/>
      <c r="E140" s="126">
        <v>25854.07</v>
      </c>
      <c r="F140" s="123"/>
    </row>
    <row r="141" spans="1:6" ht="42.75">
      <c r="A141" s="91"/>
      <c r="B141" s="124" t="s">
        <v>98</v>
      </c>
      <c r="C141" s="125">
        <v>1</v>
      </c>
      <c r="D141" s="121"/>
      <c r="E141" s="126">
        <v>7387.050000000001</v>
      </c>
      <c r="F141" s="123"/>
    </row>
    <row r="142" spans="1:6" ht="14.25">
      <c r="A142" s="91"/>
      <c r="B142" s="120" t="s">
        <v>82</v>
      </c>
      <c r="C142" s="125"/>
      <c r="D142" s="179">
        <v>9670.32</v>
      </c>
      <c r="E142" s="126"/>
      <c r="F142" s="131" t="s">
        <v>21</v>
      </c>
    </row>
    <row r="143" spans="1:6" ht="14.25">
      <c r="A143" s="91"/>
      <c r="B143" s="124" t="s">
        <v>83</v>
      </c>
      <c r="C143" s="125">
        <v>1</v>
      </c>
      <c r="D143" s="179"/>
      <c r="E143" s="126">
        <v>9670.320000000002</v>
      </c>
      <c r="F143" s="119"/>
    </row>
    <row r="144" spans="1:6" ht="14.25">
      <c r="A144" s="91"/>
      <c r="B144" s="120" t="s">
        <v>82</v>
      </c>
      <c r="C144" s="125"/>
      <c r="D144" s="180">
        <v>6187.94</v>
      </c>
      <c r="E144" s="126"/>
      <c r="F144" s="131" t="s">
        <v>21</v>
      </c>
    </row>
    <row r="145" spans="1:6" ht="14.25">
      <c r="A145" s="91"/>
      <c r="B145" s="124" t="s">
        <v>83</v>
      </c>
      <c r="C145" s="125">
        <v>1</v>
      </c>
      <c r="D145" s="180"/>
      <c r="E145" s="126">
        <v>6187.94</v>
      </c>
      <c r="F145" s="123"/>
    </row>
    <row r="146" spans="1:6" ht="14.25">
      <c r="A146" s="98"/>
      <c r="B146" s="99" t="s">
        <v>11</v>
      </c>
      <c r="C146" s="155"/>
      <c r="D146" s="100">
        <f>D73+D108+D142+D144</f>
        <v>1741355.77</v>
      </c>
      <c r="E146" s="101">
        <f>SUM(E73:E145)</f>
        <v>1741355.7700000003</v>
      </c>
      <c r="F146" s="102"/>
    </row>
    <row r="147" spans="1:6" ht="14.25">
      <c r="A147" s="91" t="s">
        <v>100</v>
      </c>
      <c r="B147" s="132" t="s">
        <v>101</v>
      </c>
      <c r="C147" s="162">
        <v>9</v>
      </c>
      <c r="D147" s="133">
        <f>E147/C147</f>
        <v>24200</v>
      </c>
      <c r="E147" s="133">
        <v>217800</v>
      </c>
      <c r="F147" s="134" t="s">
        <v>21</v>
      </c>
    </row>
    <row r="148" spans="1:6" ht="14.25">
      <c r="A148" s="98"/>
      <c r="B148" s="99" t="s">
        <v>11</v>
      </c>
      <c r="C148" s="155"/>
      <c r="D148" s="100">
        <f>SUM(D147)</f>
        <v>24200</v>
      </c>
      <c r="E148" s="101">
        <f>SUM(E147)</f>
        <v>217800</v>
      </c>
      <c r="F148" s="102"/>
    </row>
    <row r="149" spans="1:6" ht="14.25">
      <c r="A149" s="91" t="s">
        <v>145</v>
      </c>
      <c r="B149" s="135" t="s">
        <v>146</v>
      </c>
      <c r="C149" s="163">
        <v>4</v>
      </c>
      <c r="D149" s="136">
        <f>E149/C150</f>
        <v>147916.45</v>
      </c>
      <c r="E149" s="137">
        <v>591665.8</v>
      </c>
      <c r="F149" s="138" t="s">
        <v>12</v>
      </c>
    </row>
    <row r="150" spans="1:6" ht="14.25">
      <c r="A150" s="91"/>
      <c r="B150" s="139" t="s">
        <v>147</v>
      </c>
      <c r="C150" s="164">
        <v>4</v>
      </c>
      <c r="D150" s="140">
        <f>E150/C150</f>
        <v>20170.7</v>
      </c>
      <c r="E150" s="141">
        <v>80682.8</v>
      </c>
      <c r="F150" s="142" t="s">
        <v>21</v>
      </c>
    </row>
    <row r="151" spans="1:6" ht="14.25">
      <c r="A151" s="98"/>
      <c r="B151" s="99" t="s">
        <v>11</v>
      </c>
      <c r="C151" s="150"/>
      <c r="D151" s="55">
        <f>SUM(D149:D150)</f>
        <v>168087.15000000002</v>
      </c>
      <c r="E151" s="143">
        <f>SUM(E149:E150)</f>
        <v>672348.6000000001</v>
      </c>
      <c r="F151" s="102"/>
    </row>
    <row r="152" spans="1:6" ht="14.25">
      <c r="A152"/>
      <c r="F152"/>
    </row>
    <row r="153" spans="1:6" ht="14.25">
      <c r="A153" s="171" t="s">
        <v>156</v>
      </c>
      <c r="B153" s="174">
        <f>E4+E5+E7+E8+E9+E14+E20+E24+E25+E26+E39+E40+E42+E44+E45+E46+E143+E145+E147+E150</f>
        <v>2644729.6699999995</v>
      </c>
      <c r="C153" s="3"/>
      <c r="D153" s="4"/>
      <c r="F153"/>
    </row>
    <row r="154" spans="1:6" ht="14.25">
      <c r="A154" s="171" t="s">
        <v>155</v>
      </c>
      <c r="B154" s="174">
        <f>E3+E11+E12+E13+E16+E18+E22+E28+E29+E30+E31+E33+E34+E35+E37+E47+E49+E50+E51+E52+E53+E54+E55+E57+E58+E59+E60+E62+E63+E64+E65+E66+E67+E68+E69+E70+E71+E75+E77+E78+E79+E80+E82+E84+E85+E86+E88+E89+E91+E93+E96+E97+E99+E100+E102+E104+E105+E106+E107+E110+E112+E113+E114+E115+E117+E119+E120+E121+E123+E124+E126+E128+E131+E132+E134+E135+E137+E139+E140+E141+E149</f>
        <v>9404639.09</v>
      </c>
      <c r="C154" s="3"/>
      <c r="D154" s="4"/>
      <c r="F154"/>
    </row>
    <row r="155" spans="1:6" ht="14.25">
      <c r="A155"/>
      <c r="F155"/>
    </row>
    <row r="156" spans="1:6" ht="14.25">
      <c r="A156" s="171" t="s">
        <v>154</v>
      </c>
      <c r="F156"/>
    </row>
    <row r="157" spans="1:6" ht="14.25">
      <c r="A157" s="171" t="s">
        <v>156</v>
      </c>
      <c r="B157" s="174">
        <f>B153+AutoCont!E24</f>
        <v>3164580.7599999993</v>
      </c>
      <c r="F157"/>
    </row>
    <row r="158" spans="1:6" ht="14.25">
      <c r="A158" s="171" t="s">
        <v>155</v>
      </c>
      <c r="B158" s="174">
        <f>B154+AutoCont!E23</f>
        <v>11291468.32</v>
      </c>
      <c r="F158"/>
    </row>
    <row r="159" spans="1:6" ht="14.25">
      <c r="A159" s="5" t="s">
        <v>153</v>
      </c>
      <c r="B159" s="175">
        <f>AutoCont!E25</f>
        <v>10890</v>
      </c>
      <c r="C159" s="172"/>
      <c r="D159" s="173"/>
      <c r="F159"/>
    </row>
    <row r="160" spans="1:6" ht="14.25">
      <c r="A160"/>
      <c r="F160"/>
    </row>
    <row r="161" spans="1:6" ht="14.25">
      <c r="A161"/>
      <c r="F161"/>
    </row>
    <row r="162" spans="1:6" ht="14.25">
      <c r="A162"/>
      <c r="F162"/>
    </row>
    <row r="163" spans="1:6" ht="14.25">
      <c r="A163"/>
      <c r="F163"/>
    </row>
    <row r="164" spans="1:6" ht="14.25">
      <c r="A164"/>
      <c r="F164"/>
    </row>
    <row r="165" spans="1:6" ht="14.25">
      <c r="A165"/>
      <c r="F165"/>
    </row>
    <row r="166" spans="1:6" ht="14.25">
      <c r="A166"/>
      <c r="F166"/>
    </row>
    <row r="167" spans="1:6" ht="14.25">
      <c r="A167"/>
      <c r="F167"/>
    </row>
    <row r="168" spans="1:6" ht="14.25">
      <c r="A168"/>
      <c r="F168"/>
    </row>
    <row r="169" ht="14.25">
      <c r="A169" s="146"/>
    </row>
    <row r="170" ht="14.25">
      <c r="A170" s="146"/>
    </row>
    <row r="171" ht="14.25">
      <c r="A171" s="146"/>
    </row>
    <row r="172" ht="14.25">
      <c r="A172" s="146"/>
    </row>
    <row r="173" ht="14.25">
      <c r="A173" s="146"/>
    </row>
    <row r="174" ht="14.25">
      <c r="A174" s="146"/>
    </row>
    <row r="175" ht="14.25">
      <c r="A175" s="146"/>
    </row>
    <row r="176" ht="14.25">
      <c r="A176" s="146"/>
    </row>
    <row r="177" ht="14.25">
      <c r="A177" s="146"/>
    </row>
    <row r="178" ht="14.25">
      <c r="A178" s="146"/>
    </row>
    <row r="179" ht="14.25">
      <c r="A179" s="146"/>
    </row>
    <row r="180" ht="14.25">
      <c r="A180" s="146"/>
    </row>
    <row r="181" ht="14.25">
      <c r="A181" s="146"/>
    </row>
    <row r="182" ht="14.25">
      <c r="A182" s="146"/>
    </row>
    <row r="183" ht="14.25">
      <c r="A183" s="146"/>
    </row>
    <row r="184" ht="14.25">
      <c r="A184" s="146"/>
    </row>
    <row r="185" ht="14.25">
      <c r="A185" s="146"/>
    </row>
    <row r="186" ht="14.25">
      <c r="A186" s="146"/>
    </row>
    <row r="187" ht="14.25">
      <c r="A187" s="146"/>
    </row>
    <row r="188" ht="14.25">
      <c r="A188" s="146"/>
    </row>
    <row r="189" ht="14.25">
      <c r="A189" s="146"/>
    </row>
    <row r="190" ht="14.25">
      <c r="A190" s="146"/>
    </row>
    <row r="191" ht="14.25">
      <c r="A191" s="146"/>
    </row>
    <row r="192" ht="14.25">
      <c r="A192" s="146"/>
    </row>
    <row r="193" ht="14.25">
      <c r="A193" s="146"/>
    </row>
    <row r="194" ht="14.25">
      <c r="A194" s="146"/>
    </row>
    <row r="195" ht="14.25">
      <c r="A195" s="146"/>
    </row>
    <row r="196" ht="14.25">
      <c r="A196" s="146"/>
    </row>
    <row r="197" ht="14.25">
      <c r="A197" s="146"/>
    </row>
    <row r="198" ht="14.25">
      <c r="A198" s="146"/>
    </row>
    <row r="199" ht="14.25">
      <c r="A199" s="146"/>
    </row>
    <row r="200" ht="14.25">
      <c r="A200" s="146"/>
    </row>
    <row r="201" ht="14.25">
      <c r="A201" s="146"/>
    </row>
    <row r="202" ht="14.25">
      <c r="A202" s="146"/>
    </row>
    <row r="203" ht="14.25">
      <c r="A203" s="146"/>
    </row>
    <row r="204" ht="14.25">
      <c r="A204" s="146"/>
    </row>
    <row r="205" ht="14.25">
      <c r="A205" s="146"/>
    </row>
    <row r="206" ht="14.25">
      <c r="A206" s="146"/>
    </row>
    <row r="207" ht="14.25">
      <c r="A207" s="146"/>
    </row>
    <row r="208" ht="14.25">
      <c r="A208" s="146"/>
    </row>
    <row r="209" ht="14.25">
      <c r="A209" s="146"/>
    </row>
    <row r="210" ht="14.25">
      <c r="A210" s="146"/>
    </row>
    <row r="211" ht="14.25">
      <c r="A211" s="146"/>
    </row>
    <row r="212" ht="14.25">
      <c r="A212" s="146"/>
    </row>
    <row r="213" ht="14.25">
      <c r="A213" s="146"/>
    </row>
    <row r="214" ht="14.25">
      <c r="A214" s="146"/>
    </row>
    <row r="215" ht="14.25">
      <c r="A215" s="146"/>
    </row>
    <row r="216" ht="14.25">
      <c r="A216" s="146"/>
    </row>
    <row r="217" ht="14.25">
      <c r="A217" s="146"/>
    </row>
    <row r="218" ht="14.25">
      <c r="A218" s="146"/>
    </row>
    <row r="219" ht="14.25">
      <c r="A219" s="146"/>
    </row>
    <row r="220" ht="14.25">
      <c r="A220" s="146"/>
    </row>
    <row r="221" ht="14.25">
      <c r="A221" s="146"/>
    </row>
    <row r="222" ht="14.25">
      <c r="A222" s="146"/>
    </row>
    <row r="223" ht="14.25">
      <c r="A223" s="146"/>
    </row>
    <row r="224" ht="14.25">
      <c r="A224" s="146"/>
    </row>
    <row r="225" ht="14.25">
      <c r="A225" s="146"/>
    </row>
    <row r="226" ht="14.25">
      <c r="A226" s="146"/>
    </row>
    <row r="227" ht="14.25">
      <c r="A227" s="146"/>
    </row>
    <row r="228" ht="14.25">
      <c r="A228" s="146"/>
    </row>
    <row r="229" ht="14.25">
      <c r="A229" s="146"/>
    </row>
    <row r="230" ht="14.25">
      <c r="A230" s="146"/>
    </row>
    <row r="231" ht="14.25">
      <c r="A231" s="146"/>
    </row>
    <row r="232" ht="14.25">
      <c r="A232" s="146"/>
    </row>
    <row r="233" ht="14.25">
      <c r="A233" s="146"/>
    </row>
    <row r="234" ht="14.25">
      <c r="A234" s="146"/>
    </row>
    <row r="235" ht="14.25">
      <c r="A235" s="146"/>
    </row>
    <row r="236" ht="14.25">
      <c r="A236" s="146"/>
    </row>
    <row r="237" ht="14.25">
      <c r="A237" s="146"/>
    </row>
    <row r="238" ht="14.25">
      <c r="A238" s="146"/>
    </row>
    <row r="239" ht="14.25">
      <c r="A239" s="146"/>
    </row>
    <row r="240" ht="14.25">
      <c r="A240" s="146"/>
    </row>
    <row r="241" ht="14.25">
      <c r="A241" s="146"/>
    </row>
    <row r="242" ht="14.25">
      <c r="A242" s="146"/>
    </row>
    <row r="243" ht="14.25">
      <c r="A243" s="146"/>
    </row>
    <row r="244" ht="14.25">
      <c r="A244" s="146"/>
    </row>
    <row r="245" ht="14.25">
      <c r="A245" s="146"/>
    </row>
    <row r="246" ht="14.25">
      <c r="A246" s="146"/>
    </row>
    <row r="247" ht="14.25">
      <c r="A247" s="146"/>
    </row>
    <row r="248" ht="14.25">
      <c r="A248" s="146"/>
    </row>
    <row r="249" ht="14.25">
      <c r="A249" s="146"/>
    </row>
    <row r="250" ht="14.25">
      <c r="A250" s="146"/>
    </row>
    <row r="251" ht="14.25">
      <c r="A251" s="146"/>
    </row>
    <row r="252" ht="14.25">
      <c r="A252" s="146"/>
    </row>
    <row r="253" ht="14.25">
      <c r="A253" s="146"/>
    </row>
    <row r="254" ht="14.25">
      <c r="A254" s="146"/>
    </row>
    <row r="255" ht="14.25">
      <c r="A255" s="146"/>
    </row>
    <row r="256" ht="14.25">
      <c r="A256" s="146"/>
    </row>
    <row r="257" ht="14.25">
      <c r="A257" s="146"/>
    </row>
    <row r="258" ht="14.25">
      <c r="A258" s="146"/>
    </row>
    <row r="259" ht="14.25">
      <c r="A259" s="146"/>
    </row>
    <row r="260" ht="14.25">
      <c r="A260" s="146"/>
    </row>
    <row r="261" ht="14.25">
      <c r="A261" s="146"/>
    </row>
    <row r="262" ht="14.25">
      <c r="A262" s="146"/>
    </row>
    <row r="263" ht="14.25">
      <c r="A263" s="146"/>
    </row>
    <row r="264" ht="14.25">
      <c r="A264" s="146"/>
    </row>
    <row r="265" ht="14.25">
      <c r="A265" s="146"/>
    </row>
    <row r="266" ht="14.25">
      <c r="A266" s="146"/>
    </row>
    <row r="267" ht="14.25">
      <c r="A267" s="146"/>
    </row>
    <row r="268" ht="14.25">
      <c r="A268" s="146"/>
    </row>
    <row r="269" ht="14.25">
      <c r="A269" s="146"/>
    </row>
    <row r="270" ht="14.25">
      <c r="A270" s="146"/>
    </row>
    <row r="271" ht="14.25">
      <c r="A271" s="146"/>
    </row>
    <row r="272" ht="14.25">
      <c r="A272" s="146"/>
    </row>
    <row r="273" ht="14.25">
      <c r="A273" s="146"/>
    </row>
    <row r="274" ht="14.25">
      <c r="A274" s="146"/>
    </row>
    <row r="275" ht="14.25">
      <c r="A275" s="146"/>
    </row>
    <row r="276" ht="14.25">
      <c r="A276" s="146"/>
    </row>
    <row r="277" ht="14.25">
      <c r="A277" s="146"/>
    </row>
    <row r="278" ht="14.25">
      <c r="A278" s="146"/>
    </row>
    <row r="279" ht="14.25">
      <c r="A279" s="146"/>
    </row>
    <row r="280" ht="14.25">
      <c r="A280" s="146"/>
    </row>
    <row r="281" ht="14.25">
      <c r="A281" s="146"/>
    </row>
    <row r="282" ht="14.25">
      <c r="A282" s="146"/>
    </row>
    <row r="283" ht="14.25">
      <c r="A283" s="146"/>
    </row>
    <row r="284" ht="14.25">
      <c r="A284" s="146"/>
    </row>
    <row r="285" ht="14.25">
      <c r="A285" s="146"/>
    </row>
    <row r="286" ht="14.25">
      <c r="A286" s="146"/>
    </row>
    <row r="287" ht="14.25">
      <c r="A287" s="146"/>
    </row>
    <row r="288" ht="14.25">
      <c r="A288" s="146"/>
    </row>
    <row r="289" ht="14.25">
      <c r="A289" s="146"/>
    </row>
    <row r="290" ht="14.25">
      <c r="A290" s="146"/>
    </row>
    <row r="291" ht="14.25">
      <c r="A291" s="146"/>
    </row>
    <row r="292" ht="14.25">
      <c r="A292" s="146"/>
    </row>
    <row r="293" ht="14.25">
      <c r="A293" s="146"/>
    </row>
    <row r="294" ht="14.25">
      <c r="A294" s="146"/>
    </row>
    <row r="295" ht="14.25">
      <c r="A295" s="146"/>
    </row>
    <row r="296" ht="14.25">
      <c r="A296" s="146"/>
    </row>
    <row r="297" ht="14.25">
      <c r="A297" s="146"/>
    </row>
    <row r="298" ht="14.25">
      <c r="A298" s="146"/>
    </row>
    <row r="299" ht="14.25">
      <c r="A299" s="146"/>
    </row>
    <row r="300" ht="14.25">
      <c r="A300" s="146"/>
    </row>
    <row r="301" ht="14.25">
      <c r="A301" s="146"/>
    </row>
    <row r="302" ht="14.25">
      <c r="A302" s="146"/>
    </row>
    <row r="303" ht="14.25">
      <c r="A303" s="146"/>
    </row>
    <row r="304" ht="14.25">
      <c r="A304" s="146"/>
    </row>
    <row r="305" ht="14.25">
      <c r="A305" s="146"/>
    </row>
    <row r="306" ht="14.25">
      <c r="A306" s="146"/>
    </row>
    <row r="307" ht="14.25">
      <c r="A307" s="146"/>
    </row>
    <row r="308" ht="14.25">
      <c r="A308" s="146"/>
    </row>
    <row r="309" ht="14.25">
      <c r="A309" s="146"/>
    </row>
    <row r="310" ht="14.25">
      <c r="A310" s="146"/>
    </row>
    <row r="311" ht="14.25">
      <c r="A311" s="146"/>
    </row>
    <row r="312" ht="14.25">
      <c r="A312" s="146"/>
    </row>
    <row r="313" ht="14.25">
      <c r="A313" s="146"/>
    </row>
    <row r="314" ht="14.25">
      <c r="A314" s="146"/>
    </row>
    <row r="315" ht="14.25">
      <c r="A315" s="146"/>
    </row>
    <row r="316" ht="14.25">
      <c r="A316" s="146"/>
    </row>
    <row r="317" ht="14.25">
      <c r="A317" s="146"/>
    </row>
    <row r="318" ht="14.25">
      <c r="A318" s="146"/>
    </row>
    <row r="319" ht="14.25">
      <c r="A319" s="146"/>
    </row>
    <row r="320" ht="14.25">
      <c r="A320" s="146"/>
    </row>
    <row r="321" ht="14.25">
      <c r="A321" s="146"/>
    </row>
    <row r="322" ht="14.25">
      <c r="A322" s="146"/>
    </row>
    <row r="323" ht="14.25">
      <c r="A323" s="146"/>
    </row>
    <row r="324" ht="14.25">
      <c r="A324" s="146"/>
    </row>
    <row r="325" ht="14.25">
      <c r="A325" s="146"/>
    </row>
    <row r="326" ht="14.25">
      <c r="A326" s="146"/>
    </row>
    <row r="327" ht="14.25">
      <c r="A327" s="146"/>
    </row>
    <row r="328" ht="14.25">
      <c r="A328" s="146"/>
    </row>
    <row r="329" ht="14.25">
      <c r="A329" s="146"/>
    </row>
    <row r="330" ht="14.25">
      <c r="A330" s="146"/>
    </row>
    <row r="331" ht="14.25">
      <c r="A331" s="146"/>
    </row>
  </sheetData>
  <sheetProtection/>
  <mergeCells count="2">
    <mergeCell ref="D142:D143"/>
    <mergeCell ref="D144:D145"/>
  </mergeCells>
  <printOptions/>
  <pageMargins left="0.2362204724409449" right="0.2362204724409449" top="0.6692913385826772" bottom="0.4724409448818898" header="0.31496062992125984" footer="0.31496062992125984"/>
  <pageSetup fitToHeight="0" fitToWidth="1" horizontalDpi="600" verticalDpi="600" orientation="portrait" paperSize="8" scale="75" r:id="rId1"/>
  <headerFooter>
    <oddFooter>&amp;CStránka &amp;P z &amp;N</oddFooter>
  </headerFooter>
  <rowBreaks count="1" manualBreakCount="1">
    <brk id="72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Rytychová Jarmila Ing.</dc:creator>
  <cp:keywords/>
  <dc:description/>
  <cp:lastModifiedBy>Jakoubková Marie</cp:lastModifiedBy>
  <cp:lastPrinted>2015-06-03T14:54:11Z</cp:lastPrinted>
  <dcterms:created xsi:type="dcterms:W3CDTF">2015-06-01T14:54:12Z</dcterms:created>
  <dcterms:modified xsi:type="dcterms:W3CDTF">2015-06-03T14:54:19Z</dcterms:modified>
  <cp:category/>
  <cp:version/>
  <cp:contentType/>
  <cp:contentStatus/>
</cp:coreProperties>
</file>