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576" windowHeight="10680" activeTab="0"/>
  </bookViews>
  <sheets>
    <sheet name="RK-37-2014-39, př. 1" sheetId="1" r:id="rId1"/>
  </sheets>
  <definedNames/>
  <calcPr fullCalcOnLoad="1"/>
</workbook>
</file>

<file path=xl/sharedStrings.xml><?xml version="1.0" encoding="utf-8"?>
<sst xmlns="http://schemas.openxmlformats.org/spreadsheetml/2006/main" count="120" uniqueCount="80">
  <si>
    <t>I. Návrh na úpravu příjmové části rozpočtu kraje</t>
  </si>
  <si>
    <t>/v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</si>
  <si>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</si>
  <si>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</si>
  <si>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</si>
  <si>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</si>
  <si>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</si>
  <si>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</si>
  <si>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</si>
  <si>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</si>
  <si>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4=2+3</t>
  </si>
  <si>
    <t>2212 - Silnice</t>
  </si>
  <si>
    <t>x</t>
  </si>
  <si>
    <t>pol. 2310 - příjmy z prodeje krátkodobého a drobného dl. majetku celkem</t>
  </si>
  <si>
    <t>z toho: KSÚS Vysočiny</t>
  </si>
  <si>
    <t>pol. 3113 - příjmy z prodeje dl. movitého majetku celkem</t>
  </si>
  <si>
    <t>z toho: Muzeum Vysočiny Havlíčkův Brod</t>
  </si>
  <si>
    <t xml:space="preserve">z toho: Diagnostický ústav sociální péče Černovice </t>
  </si>
  <si>
    <t xml:space="preserve">           Domov pro seniory Velké Meziříčí</t>
  </si>
  <si>
    <t xml:space="preserve">3522 - Ostatní nemocnice </t>
  </si>
  <si>
    <t xml:space="preserve">z toho: Nemocnice Jihlava </t>
  </si>
  <si>
    <t>3533 - Zdravotnická záchranná služba</t>
  </si>
  <si>
    <t>3529 - Ostatní ústavní péče</t>
  </si>
  <si>
    <t>z toho: Dětský domov Kamenice nad Lipou</t>
  </si>
  <si>
    <t>3121 - Gymnázia</t>
  </si>
  <si>
    <t>3122 - Střední odborné školy</t>
  </si>
  <si>
    <t>3123 - Střední odborná učiliště a učiliště</t>
  </si>
  <si>
    <t>Zvýšení příjmů kraje celkem</t>
  </si>
  <si>
    <t>Česká zemědělská akademie v Humpolci, střední škola</t>
  </si>
  <si>
    <t>Střední škola stavební Třebíč</t>
  </si>
  <si>
    <t>Střední průmyslová škola Třebíč</t>
  </si>
  <si>
    <t>Vyšší odborná škola a Střední odborná škola zemědělsko-technická Bystřice nad Pernštejnem</t>
  </si>
  <si>
    <t xml:space="preserve">Střední odborná škola a Střední odborné učiliště Třešť                                                   </t>
  </si>
  <si>
    <t xml:space="preserve">Střední průmyslová škola a Střední odborné učiliště Pelhřimov                                            </t>
  </si>
  <si>
    <t xml:space="preserve">Střední škola řemesel a služeb Moravské Budějovice              </t>
  </si>
  <si>
    <t xml:space="preserve">Střední odborná škola Nové Město na Moravě                                       </t>
  </si>
  <si>
    <t>Odborné učiliště a Praktická škola, Černovice, Mariánské náměstí 72</t>
  </si>
  <si>
    <t>3124 - Speciální střední školy</t>
  </si>
  <si>
    <t>4357 - Domovy pro osoby se zdr.postižením</t>
  </si>
  <si>
    <t>4350 - Domovy pro seniory</t>
  </si>
  <si>
    <t>z toho: ZZS Kraje Vysočina</t>
  </si>
  <si>
    <t>z toho: Nemocnice Jihlava</t>
  </si>
  <si>
    <t>z toho: Domov důchodců Humpolec</t>
  </si>
  <si>
    <t xml:space="preserve">z toho: Domov důchodců Humpolec </t>
  </si>
  <si>
    <t>3315 - Činnosti muzeí a galerií</t>
  </si>
  <si>
    <t xml:space="preserve">x </t>
  </si>
  <si>
    <t>Gymnázium Třebíč</t>
  </si>
  <si>
    <t>Gymnázium Pacov</t>
  </si>
  <si>
    <t>Hotelová škola Světlá a Střední odborná škola řemesel Velké Meziříčí</t>
  </si>
  <si>
    <t>Vyšší odborná škola a Střední průmyslová škola Žďár nad Sázavou</t>
  </si>
  <si>
    <t>Střední škola stavební Jihlava</t>
  </si>
  <si>
    <r>
      <t xml:space="preserve">Střední škola technická Jihlava </t>
    </r>
    <r>
      <rPr>
        <sz val="9"/>
        <color indexed="10"/>
        <rFont val="Arial CE"/>
        <family val="0"/>
      </rPr>
      <t>(od 1. 9. SŠ průmyslová, technická a automobilní Jihlava § 3122)</t>
    </r>
  </si>
  <si>
    <r>
      <t xml:space="preserve">Střední škola řemesel a služeb Velké Meziříčí </t>
    </r>
    <r>
      <rPr>
        <sz val="9"/>
        <color indexed="10"/>
        <rFont val="Arial CE"/>
        <family val="0"/>
      </rPr>
      <t>(od 1. 9 HŠ Světlá a SOŠ řemesel Velké Meziříčí, § 3122)</t>
    </r>
    <r>
      <rPr>
        <sz val="9"/>
        <rFont val="Arial CE"/>
        <family val="2"/>
      </rPr>
      <t xml:space="preserve">             </t>
    </r>
  </si>
  <si>
    <t>Obchodní akademie a Hotelová škola Havlíčkův Brod</t>
  </si>
  <si>
    <r>
      <t xml:space="preserve">Střední škola řemesel a služeb Velké Meziříčí </t>
    </r>
    <r>
      <rPr>
        <sz val="9"/>
        <color indexed="10"/>
        <rFont val="Arial CE"/>
        <family val="0"/>
      </rPr>
      <t>(od 1. 9. HŠ Světlá a SOŠ řemesel Velké Meziříčí, § 3122)</t>
    </r>
  </si>
  <si>
    <t>Akademie-VOŠ, Gymnázium, SOŠ uměleckoprůmyslová Světlá nad Sázavou</t>
  </si>
  <si>
    <t>Vysočina Education, školské zařízení pro DVPP a středisko služeb školám, příspěvková organizace</t>
  </si>
  <si>
    <r>
      <t xml:space="preserve">OA, SZŠ, SOŠ služeb a Jazyková škola s právem státní jazykové zkoušky Jihlava </t>
    </r>
    <r>
      <rPr>
        <sz val="9"/>
        <color indexed="10"/>
        <rFont val="Arial CE"/>
        <family val="0"/>
      </rPr>
      <t>(nástupnická org. je SŠ obchodu a služeb JI, § 3123)</t>
    </r>
  </si>
  <si>
    <r>
      <t xml:space="preserve">SOU technické Chotěboř </t>
    </r>
    <r>
      <rPr>
        <sz val="9"/>
        <color indexed="10"/>
        <rFont val="Arial CE"/>
        <family val="0"/>
      </rPr>
      <t>(od 1. 9. VOŠ, OA a SOU technické Chotěboř § 3122)</t>
    </r>
  </si>
  <si>
    <t>Návrh na úpravu rozpočtu Kraje Vysočina na rok 2014</t>
  </si>
  <si>
    <t>z toho:  Muzeum Vysočiny Jihlava</t>
  </si>
  <si>
    <t>3311 - Divadelní činnost</t>
  </si>
  <si>
    <t>z toho: Horácké divadlo Jihlava, p. o.</t>
  </si>
  <si>
    <t xml:space="preserve">z toho:  Horácké Divadlo Jihlava, p. o. </t>
  </si>
  <si>
    <t xml:space="preserve">           Domov pro seniory Mitrov, p. o. </t>
  </si>
  <si>
    <t xml:space="preserve">           Muzeum Pelhřimov</t>
  </si>
  <si>
    <t>Gymnázium Otokara březiny a Střední odborná škola Telč</t>
  </si>
  <si>
    <t>Gymnázium a Obchodní akademie Pelhřimov</t>
  </si>
  <si>
    <t>Gymnázium Velké Meziříčí</t>
  </si>
  <si>
    <t>Gymnáium Velké Meziříčí</t>
  </si>
  <si>
    <t>Střední průmyslová škola  stavební akademika Stanislava Bechyně Havlíčkův Brod</t>
  </si>
  <si>
    <t>Střední průmyslová škola stavební akademika Stanislava Bechyně Havlíčkův Brod</t>
  </si>
  <si>
    <t>VOŠ a SOŠ zemědělsko-technická Bystřice nad Pernštejnem</t>
  </si>
  <si>
    <t>Střední škola průmyslová, technická a automobilní Jihlava</t>
  </si>
  <si>
    <t>Střední odborná škola a Střední odborné učiliště Třešť</t>
  </si>
  <si>
    <t>3299 - Ostatní záležitosti vzdělávání</t>
  </si>
  <si>
    <t>3125 - SPV a školní hospodářství</t>
  </si>
  <si>
    <t>Školní statek Humpolec, Dusilov 384</t>
  </si>
  <si>
    <t>počet stran: 2</t>
  </si>
  <si>
    <t>RK-37-2014-39,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</si>
</sst>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9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2"/>
    </font>
    <font>
      <b/>
      <sz val="9"/>
      <color indexed="8"/>
      <name val="Arial CE"/>
      <family val="0"/>
    </font>
    <font>
      <sz val="10"/>
      <name val="Arial"/>
      <family val="2"/>
    </font>
    <font>
      <b/>
      <sz val="9"/>
      <name val="Arial CE"/>
      <family val="2"/>
    </font>
    <font>
      <sz val="9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  <font>
      <b/>
      <sz val="10"/>
      <color theme="1"/>
      <name val="Arial CE"/>
      <family val="0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4" fontId="7" fillId="33" borderId="22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0" fontId="3" fillId="33" borderId="28" xfId="0" applyFont="1" applyFill="1" applyBorder="1" applyAlignment="1">
      <alignment horizontal="lef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5" xfId="0" applyNumberFormat="1" applyFont="1" applyFill="1" applyBorder="1" applyAlignment="1">
      <alignment horizontal="right" vertical="center" wrapText="1"/>
    </xf>
    <xf numFmtId="0" fontId="3" fillId="35" borderId="29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/>
    </xf>
    <xf numFmtId="4" fontId="7" fillId="35" borderId="20" xfId="0" applyNumberFormat="1" applyFont="1" applyFill="1" applyBorder="1" applyAlignment="1">
      <alignment horizontal="right"/>
    </xf>
    <xf numFmtId="4" fontId="7" fillId="35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/>
    </xf>
    <xf numFmtId="0" fontId="9" fillId="0" borderId="32" xfId="0" applyFont="1" applyFill="1" applyBorder="1" applyAlignment="1">
      <alignment wrapText="1"/>
    </xf>
    <xf numFmtId="4" fontId="2" fillId="0" borderId="20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10" fillId="36" borderId="29" xfId="0" applyNumberFormat="1" applyFont="1" applyFill="1" applyBorder="1" applyAlignment="1">
      <alignment/>
    </xf>
    <xf numFmtId="4" fontId="2" fillId="0" borderId="30" xfId="0" applyNumberFormat="1" applyFont="1" applyBorder="1" applyAlignment="1">
      <alignment/>
    </xf>
    <xf numFmtId="4" fontId="55" fillId="0" borderId="30" xfId="0" applyNumberFormat="1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4" fontId="7" fillId="35" borderId="23" xfId="0" applyNumberFormat="1" applyFont="1" applyFill="1" applyBorder="1" applyAlignment="1">
      <alignment/>
    </xf>
    <xf numFmtId="4" fontId="7" fillId="35" borderId="21" xfId="0" applyNumberFormat="1" applyFont="1" applyFill="1" applyBorder="1" applyAlignment="1">
      <alignment/>
    </xf>
    <xf numFmtId="4" fontId="7" fillId="35" borderId="29" xfId="0" applyNumberFormat="1" applyFont="1" applyFill="1" applyBorder="1" applyAlignment="1">
      <alignment/>
    </xf>
    <xf numFmtId="4" fontId="7" fillId="35" borderId="30" xfId="0" applyNumberFormat="1" applyFont="1" applyFill="1" applyBorder="1" applyAlignment="1">
      <alignment/>
    </xf>
    <xf numFmtId="4" fontId="7" fillId="0" borderId="23" xfId="0" applyNumberFormat="1" applyFont="1" applyBorder="1" applyAlignment="1">
      <alignment/>
    </xf>
    <xf numFmtId="0" fontId="2" fillId="0" borderId="31" xfId="0" applyFont="1" applyBorder="1" applyAlignment="1">
      <alignment horizontal="left" vertical="center" wrapText="1"/>
    </xf>
    <xf numFmtId="4" fontId="2" fillId="0" borderId="35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0" fontId="9" fillId="0" borderId="32" xfId="0" applyFont="1" applyFill="1" applyBorder="1" applyAlignment="1">
      <alignment wrapText="1"/>
    </xf>
    <xf numFmtId="164" fontId="2" fillId="0" borderId="31" xfId="0" applyNumberFormat="1" applyFont="1" applyBorder="1" applyAlignment="1">
      <alignment horizontal="left" vertical="center" wrapText="1"/>
    </xf>
    <xf numFmtId="4" fontId="2" fillId="0" borderId="29" xfId="0" applyNumberFormat="1" applyFont="1" applyBorder="1" applyAlignment="1">
      <alignment/>
    </xf>
    <xf numFmtId="0" fontId="2" fillId="0" borderId="32" xfId="0" applyFont="1" applyBorder="1" applyAlignment="1">
      <alignment/>
    </xf>
    <xf numFmtId="4" fontId="2" fillId="0" borderId="30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5" fillId="0" borderId="32" xfId="0" applyFont="1" applyFill="1" applyBorder="1" applyAlignment="1">
      <alignment/>
    </xf>
    <xf numFmtId="4" fontId="7" fillId="0" borderId="30" xfId="0" applyNumberFormat="1" applyFont="1" applyBorder="1" applyAlignment="1">
      <alignment horizontal="right"/>
    </xf>
    <xf numFmtId="4" fontId="10" fillId="0" borderId="35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7" fillId="35" borderId="35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2" fillId="37" borderId="33" xfId="0" applyFont="1" applyFill="1" applyBorder="1" applyAlignment="1">
      <alignment horizontal="center"/>
    </xf>
    <xf numFmtId="4" fontId="55" fillId="37" borderId="23" xfId="0" applyNumberFormat="1" applyFont="1" applyFill="1" applyBorder="1" applyAlignment="1">
      <alignment/>
    </xf>
    <xf numFmtId="4" fontId="55" fillId="37" borderId="21" xfId="0" applyNumberFormat="1" applyFont="1" applyFill="1" applyBorder="1" applyAlignment="1">
      <alignment/>
    </xf>
    <xf numFmtId="4" fontId="55" fillId="37" borderId="29" xfId="0" applyNumberFormat="1" applyFont="1" applyFill="1" applyBorder="1" applyAlignment="1">
      <alignment/>
    </xf>
    <xf numFmtId="4" fontId="55" fillId="37" borderId="30" xfId="0" applyNumberFormat="1" applyFont="1" applyFill="1" applyBorder="1" applyAlignment="1">
      <alignment/>
    </xf>
    <xf numFmtId="4" fontId="56" fillId="0" borderId="23" xfId="0" applyNumberFormat="1" applyFont="1" applyBorder="1" applyAlignment="1">
      <alignment/>
    </xf>
    <xf numFmtId="4" fontId="56" fillId="0" borderId="21" xfId="0" applyNumberFormat="1" applyFont="1" applyFill="1" applyBorder="1" applyAlignment="1">
      <alignment/>
    </xf>
    <xf numFmtId="4" fontId="56" fillId="0" borderId="29" xfId="0" applyNumberFormat="1" applyFont="1" applyBorder="1" applyAlignment="1">
      <alignment/>
    </xf>
    <xf numFmtId="4" fontId="56" fillId="0" borderId="30" xfId="0" applyNumberFormat="1" applyFont="1" applyBorder="1" applyAlignment="1">
      <alignment/>
    </xf>
    <xf numFmtId="0" fontId="9" fillId="0" borderId="33" xfId="0" applyFont="1" applyFill="1" applyBorder="1" applyAlignment="1">
      <alignment/>
    </xf>
    <xf numFmtId="4" fontId="0" fillId="0" borderId="36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3" fillId="35" borderId="37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29" xfId="0" applyFont="1" applyFill="1" applyBorder="1" applyAlignment="1" applyProtection="1">
      <alignment/>
      <protection locked="0"/>
    </xf>
    <xf numFmtId="0" fontId="9" fillId="36" borderId="29" xfId="0" applyFont="1" applyFill="1" applyBorder="1" applyAlignment="1" applyProtection="1">
      <alignment/>
      <protection locked="0"/>
    </xf>
    <xf numFmtId="0" fontId="9" fillId="0" borderId="29" xfId="0" applyFont="1" applyFill="1" applyBorder="1" applyAlignment="1">
      <alignment wrapText="1"/>
    </xf>
    <xf numFmtId="0" fontId="9" fillId="36" borderId="29" xfId="0" applyFont="1" applyFill="1" applyBorder="1" applyAlignment="1">
      <alignment wrapText="1"/>
    </xf>
    <xf numFmtId="49" fontId="9" fillId="36" borderId="29" xfId="0" applyNumberFormat="1" applyFont="1" applyFill="1" applyBorder="1" applyAlignment="1" applyProtection="1">
      <alignment/>
      <protection locked="0"/>
    </xf>
    <xf numFmtId="49" fontId="9" fillId="36" borderId="29" xfId="0" applyNumberFormat="1" applyFont="1" applyFill="1" applyBorder="1" applyAlignment="1" applyProtection="1">
      <alignment wrapText="1"/>
      <protection locked="0"/>
    </xf>
    <xf numFmtId="0" fontId="9" fillId="36" borderId="29" xfId="0" applyFont="1" applyFill="1" applyBorder="1" applyAlignment="1">
      <alignment horizontal="left"/>
    </xf>
    <xf numFmtId="0" fontId="3" fillId="35" borderId="29" xfId="0" applyFont="1" applyFill="1" applyBorder="1" applyAlignment="1">
      <alignment horizontal="left"/>
    </xf>
    <xf numFmtId="0" fontId="3" fillId="37" borderId="29" xfId="0" applyFont="1" applyFill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/>
    </xf>
    <xf numFmtId="0" fontId="6" fillId="0" borderId="38" xfId="0" applyFont="1" applyBorder="1" applyAlignment="1">
      <alignment horizontal="center"/>
    </xf>
    <xf numFmtId="4" fontId="7" fillId="33" borderId="39" xfId="0" applyNumberFormat="1" applyFont="1" applyFill="1" applyBorder="1" applyAlignment="1">
      <alignment horizontal="right" vertical="center" wrapText="1"/>
    </xf>
    <xf numFmtId="4" fontId="7" fillId="0" borderId="34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4" xfId="0" applyNumberFormat="1" applyFont="1" applyBorder="1" applyAlignment="1">
      <alignment horizontal="right" vertical="center" wrapText="1"/>
    </xf>
    <xf numFmtId="4" fontId="7" fillId="33" borderId="30" xfId="0" applyNumberFormat="1" applyFont="1" applyFill="1" applyBorder="1" applyAlignment="1">
      <alignment horizontal="right" vertical="center" wrapText="1"/>
    </xf>
    <xf numFmtId="4" fontId="8" fillId="0" borderId="40" xfId="0" applyNumberFormat="1" applyFont="1" applyBorder="1" applyAlignment="1">
      <alignment horizontal="right" vertical="center" wrapText="1"/>
    </xf>
    <xf numFmtId="4" fontId="7" fillId="0" borderId="40" xfId="0" applyNumberFormat="1" applyFont="1" applyBorder="1" applyAlignment="1">
      <alignment horizontal="right" vertical="center" wrapText="1"/>
    </xf>
    <xf numFmtId="4" fontId="7" fillId="33" borderId="40" xfId="0" applyNumberFormat="1" applyFont="1" applyFill="1" applyBorder="1" applyAlignment="1">
      <alignment horizontal="right" vertical="center" wrapText="1"/>
    </xf>
    <xf numFmtId="4" fontId="7" fillId="0" borderId="39" xfId="0" applyNumberFormat="1" applyFont="1" applyBorder="1" applyAlignment="1">
      <alignment horizontal="right" vertical="center" wrapText="1"/>
    </xf>
    <xf numFmtId="4" fontId="13" fillId="0" borderId="30" xfId="0" applyNumberFormat="1" applyFont="1" applyFill="1" applyBorder="1" applyAlignment="1">
      <alignment/>
    </xf>
    <xf numFmtId="0" fontId="6" fillId="0" borderId="41" xfId="0" applyFont="1" applyBorder="1" applyAlignment="1">
      <alignment horizontal="center"/>
    </xf>
    <xf numFmtId="4" fontId="7" fillId="33" borderId="2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2" fillId="0" borderId="31" xfId="0" applyNumberFormat="1" applyFont="1" applyBorder="1" applyAlignment="1">
      <alignment horizontal="right" vertical="center" wrapText="1"/>
    </xf>
    <xf numFmtId="4" fontId="7" fillId="33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13" fillId="0" borderId="29" xfId="0" applyNumberFormat="1" applyFont="1" applyFill="1" applyBorder="1" applyAlignment="1">
      <alignment/>
    </xf>
    <xf numFmtId="0" fontId="14" fillId="34" borderId="18" xfId="0" applyFont="1" applyFill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7" fillId="33" borderId="23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7" fillId="35" borderId="27" xfId="0" applyNumberFormat="1" applyFont="1" applyFill="1" applyBorder="1" applyAlignment="1">
      <alignment horizontal="right"/>
    </xf>
    <xf numFmtId="4" fontId="55" fillId="0" borderId="30" xfId="0" applyNumberFormat="1" applyFont="1" applyBorder="1" applyAlignment="1">
      <alignment horizontal="righ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8" borderId="23" xfId="0" applyFont="1" applyFill="1" applyBorder="1" applyAlignment="1">
      <alignment horizontal="center" vertical="center" wrapText="1"/>
    </xf>
    <xf numFmtId="4" fontId="55" fillId="38" borderId="35" xfId="0" applyNumberFormat="1" applyFont="1" applyFill="1" applyBorder="1" applyAlignment="1">
      <alignment horizontal="right" vertical="center" wrapText="1"/>
    </xf>
    <xf numFmtId="4" fontId="55" fillId="38" borderId="33" xfId="0" applyNumberFormat="1" applyFont="1" applyFill="1" applyBorder="1" applyAlignment="1">
      <alignment horizontal="right" vertical="center" wrapText="1"/>
    </xf>
    <xf numFmtId="4" fontId="55" fillId="38" borderId="20" xfId="0" applyNumberFormat="1" applyFont="1" applyFill="1" applyBorder="1" applyAlignment="1">
      <alignment horizontal="right" vertical="center" wrapText="1"/>
    </xf>
    <xf numFmtId="4" fontId="55" fillId="38" borderId="29" xfId="0" applyNumberFormat="1" applyFont="1" applyFill="1" applyBorder="1" applyAlignment="1">
      <alignment horizontal="right" vertical="center" wrapText="1"/>
    </xf>
    <xf numFmtId="49" fontId="9" fillId="39" borderId="29" xfId="0" applyNumberFormat="1" applyFont="1" applyFill="1" applyBorder="1" applyAlignment="1" applyProtection="1">
      <alignment wrapText="1"/>
      <protection locked="0"/>
    </xf>
    <xf numFmtId="49" fontId="9" fillId="0" borderId="29" xfId="0" applyNumberFormat="1" applyFont="1" applyFill="1" applyBorder="1" applyAlignment="1" applyProtection="1">
      <alignment wrapText="1"/>
      <protection locked="0"/>
    </xf>
    <xf numFmtId="4" fontId="2" fillId="0" borderId="35" xfId="0" applyNumberFormat="1" applyFont="1" applyFill="1" applyBorder="1" applyAlignment="1">
      <alignment/>
    </xf>
    <xf numFmtId="4" fontId="2" fillId="40" borderId="35" xfId="0" applyNumberFormat="1" applyFont="1" applyFill="1" applyBorder="1" applyAlignment="1">
      <alignment/>
    </xf>
    <xf numFmtId="4" fontId="2" fillId="40" borderId="21" xfId="0" applyNumberFormat="1" applyFont="1" applyFill="1" applyBorder="1" applyAlignment="1">
      <alignment/>
    </xf>
    <xf numFmtId="4" fontId="13" fillId="40" borderId="29" xfId="0" applyNumberFormat="1" applyFont="1" applyFill="1" applyBorder="1" applyAlignment="1">
      <alignment/>
    </xf>
    <xf numFmtId="4" fontId="2" fillId="40" borderId="29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" fontId="2" fillId="0" borderId="29" xfId="0" applyNumberFormat="1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55" fillId="38" borderId="23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55" fillId="38" borderId="25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0" fontId="9" fillId="0" borderId="32" xfId="0" applyFont="1" applyFill="1" applyBorder="1" applyAlignment="1" applyProtection="1">
      <alignment/>
      <protection locked="0"/>
    </xf>
    <xf numFmtId="0" fontId="9" fillId="36" borderId="33" xfId="0" applyFont="1" applyFill="1" applyBorder="1" applyAlignment="1" applyProtection="1">
      <alignment/>
      <protection locked="0"/>
    </xf>
    <xf numFmtId="4" fontId="57" fillId="0" borderId="20" xfId="0" applyNumberFormat="1" applyFont="1" applyBorder="1" applyAlignment="1">
      <alignment horizontal="right"/>
    </xf>
    <xf numFmtId="4" fontId="57" fillId="0" borderId="25" xfId="0" applyNumberFormat="1" applyFont="1" applyBorder="1" applyAlignment="1">
      <alignment horizontal="right"/>
    </xf>
    <xf numFmtId="4" fontId="57" fillId="0" borderId="29" xfId="0" applyNumberFormat="1" applyFont="1" applyBorder="1" applyAlignment="1">
      <alignment/>
    </xf>
    <xf numFmtId="4" fontId="57" fillId="36" borderId="29" xfId="0" applyNumberFormat="1" applyFont="1" applyFill="1" applyBorder="1" applyAlignment="1">
      <alignment/>
    </xf>
    <xf numFmtId="4" fontId="57" fillId="0" borderId="23" xfId="0" applyNumberFormat="1" applyFont="1" applyBorder="1" applyAlignment="1">
      <alignment/>
    </xf>
    <xf numFmtId="4" fontId="57" fillId="0" borderId="35" xfId="0" applyNumberFormat="1" applyFont="1" applyBorder="1" applyAlignment="1">
      <alignment horizontal="right"/>
    </xf>
    <xf numFmtId="4" fontId="57" fillId="0" borderId="30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9" fontId="9" fillId="36" borderId="32" xfId="0" applyNumberFormat="1" applyFont="1" applyFill="1" applyBorder="1" applyAlignment="1" applyProtection="1">
      <alignment wrapText="1"/>
      <protection locked="0"/>
    </xf>
    <xf numFmtId="4" fontId="57" fillId="0" borderId="35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9" fontId="9" fillId="36" borderId="32" xfId="0" applyNumberFormat="1" applyFont="1" applyFill="1" applyBorder="1" applyAlignment="1" applyProtection="1">
      <alignment/>
      <protection locked="0"/>
    </xf>
    <xf numFmtId="4" fontId="3" fillId="0" borderId="29" xfId="0" applyNumberFormat="1" applyFont="1" applyFill="1" applyBorder="1" applyAlignment="1">
      <alignment/>
    </xf>
    <xf numFmtId="0" fontId="3" fillId="41" borderId="31" xfId="0" applyFont="1" applyFill="1" applyBorder="1" applyAlignment="1">
      <alignment horizontal="left" vertical="center" wrapText="1"/>
    </xf>
    <xf numFmtId="0" fontId="14" fillId="41" borderId="32" xfId="0" applyFont="1" applyFill="1" applyBorder="1" applyAlignment="1">
      <alignment horizontal="center" wrapText="1"/>
    </xf>
    <xf numFmtId="4" fontId="55" fillId="41" borderId="35" xfId="0" applyNumberFormat="1" applyFont="1" applyFill="1" applyBorder="1" applyAlignment="1">
      <alignment horizontal="right"/>
    </xf>
    <xf numFmtId="4" fontId="55" fillId="41" borderId="21" xfId="0" applyNumberFormat="1" applyFont="1" applyFill="1" applyBorder="1" applyAlignment="1">
      <alignment horizontal="right"/>
    </xf>
    <xf numFmtId="4" fontId="55" fillId="0" borderId="35" xfId="0" applyNumberFormat="1" applyFont="1" applyBorder="1" applyAlignment="1">
      <alignment horizontal="right"/>
    </xf>
    <xf numFmtId="4" fontId="55" fillId="0" borderId="21" xfId="0" applyNumberFormat="1" applyFont="1" applyBorder="1" applyAlignment="1">
      <alignment horizontal="right"/>
    </xf>
    <xf numFmtId="0" fontId="2" fillId="0" borderId="32" xfId="0" applyFont="1" applyBorder="1" applyAlignment="1">
      <alignment horizontal="left" vertical="center" wrapText="1"/>
    </xf>
    <xf numFmtId="4" fontId="58" fillId="0" borderId="30" xfId="0" applyNumberFormat="1" applyFont="1" applyFill="1" applyBorder="1" applyAlignment="1">
      <alignment/>
    </xf>
    <xf numFmtId="4" fontId="56" fillId="0" borderId="29" xfId="0" applyNumberFormat="1" applyFont="1" applyFill="1" applyBorder="1" applyAlignment="1">
      <alignment/>
    </xf>
    <xf numFmtId="4" fontId="58" fillId="0" borderId="29" xfId="0" applyNumberFormat="1" applyFont="1" applyFill="1" applyBorder="1" applyAlignment="1">
      <alignment/>
    </xf>
    <xf numFmtId="4" fontId="56" fillId="0" borderId="30" xfId="0" applyNumberFormat="1" applyFont="1" applyFill="1" applyBorder="1" applyAlignment="1">
      <alignment/>
    </xf>
    <xf numFmtId="4" fontId="3" fillId="0" borderId="35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9" fillId="0" borderId="0" xfId="0" applyFont="1" applyFill="1" applyAlignment="1">
      <alignment/>
    </xf>
    <xf numFmtId="4" fontId="3" fillId="0" borderId="21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7" fillId="35" borderId="29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left" vertical="center"/>
    </xf>
    <xf numFmtId="0" fontId="3" fillId="35" borderId="44" xfId="0" applyFont="1" applyFill="1" applyBorder="1" applyAlignment="1">
      <alignment horizontal="left" vertical="center"/>
    </xf>
    <xf numFmtId="4" fontId="7" fillId="35" borderId="28" xfId="0" applyNumberFormat="1" applyFont="1" applyFill="1" applyBorder="1" applyAlignment="1">
      <alignment horizontal="right" vertical="center"/>
    </xf>
    <xf numFmtId="4" fontId="7" fillId="35" borderId="44" xfId="0" applyNumberFormat="1" applyFont="1" applyFill="1" applyBorder="1" applyAlignment="1">
      <alignment horizontal="right" vertical="center"/>
    </xf>
    <xf numFmtId="4" fontId="7" fillId="35" borderId="45" xfId="0" applyNumberFormat="1" applyFont="1" applyFill="1" applyBorder="1" applyAlignment="1">
      <alignment horizontal="right" vertical="center"/>
    </xf>
    <xf numFmtId="4" fontId="7" fillId="35" borderId="46" xfId="0" applyNumberFormat="1" applyFont="1" applyFill="1" applyBorder="1" applyAlignment="1">
      <alignment horizontal="right" vertical="center"/>
    </xf>
    <xf numFmtId="4" fontId="7" fillId="35" borderId="41" xfId="0" applyNumberFormat="1" applyFont="1" applyFill="1" applyBorder="1" applyAlignment="1">
      <alignment horizontal="right" vertical="center"/>
    </xf>
    <xf numFmtId="4" fontId="7" fillId="35" borderId="12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5" borderId="4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D1">
      <selection activeCell="E4" sqref="E4"/>
    </sheetView>
  </sheetViews>
  <sheetFormatPr defaultColWidth="9.140625" defaultRowHeight="15"/>
  <cols>
    <col min="1" max="1" width="37.28125" style="1" customWidth="1"/>
    <col min="2" max="2" width="67.8515625" style="1" customWidth="1"/>
    <col min="3" max="3" width="10.7109375" style="1" customWidth="1"/>
    <col min="4" max="4" width="12.140625" style="1" customWidth="1"/>
    <col min="5" max="5" width="11.57421875" style="1" customWidth="1"/>
    <col min="6" max="6" width="12.7109375" style="5" customWidth="1"/>
    <col min="7" max="7" width="8.8515625" style="0" customWidth="1"/>
    <col min="8" max="8" width="12.57421875" style="0" customWidth="1"/>
    <col min="9" max="17" width="8.8515625" style="0" customWidth="1"/>
    <col min="18" max="16384" width="9.140625" style="1" customWidth="1"/>
  </cols>
  <sheetData>
    <row r="1" spans="5:6" ht="12.75" customHeight="1">
      <c r="E1" s="230" t="s">
        <v>79</v>
      </c>
      <c r="F1" s="231"/>
    </row>
    <row r="2" ht="12.75" customHeight="1">
      <c r="E2" s="4" t="s">
        <v>78</v>
      </c>
    </row>
    <row r="3" spans="1:17" s="6" customFormat="1" ht="12.75" customHeight="1">
      <c r="A3" s="232" t="s">
        <v>59</v>
      </c>
      <c r="B3" s="232"/>
      <c r="C3" s="232"/>
      <c r="D3" s="232"/>
      <c r="E3" s="232"/>
      <c r="F3" s="232"/>
      <c r="G3"/>
      <c r="H3"/>
      <c r="I3"/>
      <c r="J3"/>
      <c r="K3"/>
      <c r="L3"/>
      <c r="M3"/>
      <c r="N3"/>
      <c r="O3"/>
      <c r="P3"/>
      <c r="Q3"/>
    </row>
    <row r="4" ht="12.75" customHeight="1"/>
    <row r="5" spans="1:6" ht="12.75" customHeight="1">
      <c r="A5" s="7" t="s">
        <v>0</v>
      </c>
      <c r="B5" s="2"/>
      <c r="C5" s="3"/>
      <c r="D5" s="3"/>
      <c r="E5" s="3"/>
      <c r="F5" s="8"/>
    </row>
    <row r="6" spans="1:6" ht="12.75" customHeight="1" thickBot="1">
      <c r="A6" s="9"/>
      <c r="B6" s="9"/>
      <c r="C6" s="9"/>
      <c r="D6" s="9"/>
      <c r="E6" s="9"/>
      <c r="F6" s="10" t="s">
        <v>1</v>
      </c>
    </row>
    <row r="7" spans="1:6" ht="12.75" customHeight="1">
      <c r="A7" s="233" t="s">
        <v>2</v>
      </c>
      <c r="B7" s="11" t="s">
        <v>3</v>
      </c>
      <c r="C7" s="235" t="s">
        <v>4</v>
      </c>
      <c r="D7" s="236"/>
      <c r="E7" s="237" t="s">
        <v>5</v>
      </c>
      <c r="F7" s="218" t="s">
        <v>6</v>
      </c>
    </row>
    <row r="8" spans="1:8" ht="12.75" customHeight="1" thickBot="1">
      <c r="A8" s="234"/>
      <c r="B8" s="12" t="s">
        <v>7</v>
      </c>
      <c r="C8" s="13" t="s">
        <v>8</v>
      </c>
      <c r="D8" s="14" t="s">
        <v>9</v>
      </c>
      <c r="E8" s="238"/>
      <c r="F8" s="219"/>
      <c r="H8" s="167"/>
    </row>
    <row r="9" spans="1:17" s="18" customFormat="1" ht="12.75" customHeight="1">
      <c r="A9" s="15"/>
      <c r="B9" s="15"/>
      <c r="C9" s="16">
        <v>1</v>
      </c>
      <c r="D9" s="17">
        <v>2</v>
      </c>
      <c r="E9" s="131">
        <v>3</v>
      </c>
      <c r="F9" s="120" t="s">
        <v>10</v>
      </c>
      <c r="G9"/>
      <c r="H9" s="167"/>
      <c r="I9"/>
      <c r="J9"/>
      <c r="K9"/>
      <c r="L9"/>
      <c r="M9"/>
      <c r="N9"/>
      <c r="O9"/>
      <c r="P9"/>
      <c r="Q9"/>
    </row>
    <row r="10" spans="1:17" s="18" customFormat="1" ht="12.75" customHeight="1">
      <c r="A10" s="19" t="s">
        <v>11</v>
      </c>
      <c r="B10" s="20" t="s">
        <v>12</v>
      </c>
      <c r="C10" s="21">
        <f>SUM(C14+C11)</f>
        <v>0</v>
      </c>
      <c r="D10" s="22">
        <f>SUM(D14+D11)</f>
        <v>1405496.06</v>
      </c>
      <c r="E10" s="132">
        <f>SUM(E14+E11)</f>
        <v>314638</v>
      </c>
      <c r="F10" s="121">
        <f>SUM(E10+D10)</f>
        <v>1720134.06</v>
      </c>
      <c r="G10"/>
      <c r="H10"/>
      <c r="I10"/>
      <c r="J10"/>
      <c r="K10"/>
      <c r="L10"/>
      <c r="M10"/>
      <c r="N10"/>
      <c r="O10"/>
      <c r="P10"/>
      <c r="Q10"/>
    </row>
    <row r="11" spans="1:17" s="18" customFormat="1" ht="12.75" customHeight="1">
      <c r="A11" s="24"/>
      <c r="B11" s="25" t="s">
        <v>13</v>
      </c>
      <c r="C11" s="26">
        <f>SUM(C12:C12)</f>
        <v>0</v>
      </c>
      <c r="D11" s="27">
        <f>SUM(D12)</f>
        <v>1405496.06</v>
      </c>
      <c r="E11" s="133">
        <f>SUM(E12)</f>
        <v>60850.79</v>
      </c>
      <c r="F11" s="122">
        <f>SUM(E11+D11)</f>
        <v>1466346.85</v>
      </c>
      <c r="G11"/>
      <c r="H11"/>
      <c r="I11"/>
      <c r="J11"/>
      <c r="K11"/>
      <c r="L11"/>
      <c r="M11"/>
      <c r="N11"/>
      <c r="O11"/>
      <c r="P11"/>
      <c r="Q11"/>
    </row>
    <row r="12" spans="1:17" s="18" customFormat="1" ht="12.75" customHeight="1">
      <c r="A12" s="24"/>
      <c r="B12" s="28" t="s">
        <v>14</v>
      </c>
      <c r="C12" s="31">
        <v>0</v>
      </c>
      <c r="D12" s="176">
        <v>1405496.06</v>
      </c>
      <c r="E12" s="134">
        <v>60850.79</v>
      </c>
      <c r="F12" s="123">
        <f>SUM(D12+E12)</f>
        <v>1466346.85</v>
      </c>
      <c r="G12"/>
      <c r="H12"/>
      <c r="I12"/>
      <c r="J12"/>
      <c r="K12"/>
      <c r="L12"/>
      <c r="M12"/>
      <c r="N12"/>
      <c r="O12"/>
      <c r="P12"/>
      <c r="Q12"/>
    </row>
    <row r="13" spans="1:17" s="18" customFormat="1" ht="7.5" customHeight="1">
      <c r="A13" s="24"/>
      <c r="B13" s="28"/>
      <c r="C13" s="31"/>
      <c r="D13" s="176"/>
      <c r="E13" s="134"/>
      <c r="F13" s="123"/>
      <c r="G13"/>
      <c r="H13"/>
      <c r="I13"/>
      <c r="J13"/>
      <c r="K13"/>
      <c r="L13"/>
      <c r="M13"/>
      <c r="N13"/>
      <c r="O13"/>
      <c r="P13"/>
      <c r="Q13"/>
    </row>
    <row r="14" spans="1:17" s="18" customFormat="1" ht="12.75" customHeight="1">
      <c r="A14" s="24"/>
      <c r="B14" s="25" t="s">
        <v>15</v>
      </c>
      <c r="C14" s="30">
        <f>SUM(C15:C15)</f>
        <v>0</v>
      </c>
      <c r="D14" s="27">
        <f>SUM(D15:D15)</f>
        <v>0</v>
      </c>
      <c r="E14" s="133">
        <f>SUM(E15)</f>
        <v>253787.21</v>
      </c>
      <c r="F14" s="149">
        <f>SUM(E14+D14)</f>
        <v>253787.21</v>
      </c>
      <c r="G14"/>
      <c r="H14"/>
      <c r="I14"/>
      <c r="J14"/>
      <c r="K14"/>
      <c r="L14"/>
      <c r="M14"/>
      <c r="N14"/>
      <c r="O14"/>
      <c r="P14"/>
      <c r="Q14"/>
    </row>
    <row r="15" spans="1:17" s="18" customFormat="1" ht="12.75" customHeight="1">
      <c r="A15" s="24"/>
      <c r="B15" s="28" t="s">
        <v>14</v>
      </c>
      <c r="C15" s="31">
        <v>0</v>
      </c>
      <c r="D15" s="29">
        <v>0</v>
      </c>
      <c r="E15" s="135">
        <v>253787.21</v>
      </c>
      <c r="F15" s="123">
        <f>SUM(D15+E15)</f>
        <v>253787.21</v>
      </c>
      <c r="G15"/>
      <c r="H15"/>
      <c r="I15"/>
      <c r="J15"/>
      <c r="K15"/>
      <c r="L15"/>
      <c r="M15"/>
      <c r="N15"/>
      <c r="O15"/>
      <c r="P15"/>
      <c r="Q15"/>
    </row>
    <row r="16" spans="1:17" s="18" customFormat="1" ht="9" customHeight="1">
      <c r="A16" s="24"/>
      <c r="B16" s="28"/>
      <c r="C16" s="31"/>
      <c r="D16" s="29"/>
      <c r="E16" s="135"/>
      <c r="F16" s="123"/>
      <c r="G16"/>
      <c r="H16"/>
      <c r="I16"/>
      <c r="J16"/>
      <c r="K16"/>
      <c r="L16"/>
      <c r="M16"/>
      <c r="N16"/>
      <c r="O16"/>
      <c r="P16"/>
      <c r="Q16"/>
    </row>
    <row r="17" spans="1:17" s="18" customFormat="1" ht="12.75" customHeight="1">
      <c r="A17" s="150" t="s">
        <v>61</v>
      </c>
      <c r="B17" s="151" t="s">
        <v>45</v>
      </c>
      <c r="C17" s="152">
        <f>SUM(C18)</f>
        <v>0</v>
      </c>
      <c r="D17" s="153">
        <f>SUM(D18)</f>
        <v>0</v>
      </c>
      <c r="E17" s="154">
        <f>SUM(E18+E21)</f>
        <v>56839</v>
      </c>
      <c r="F17" s="155">
        <f>SUM(D17+E17)</f>
        <v>56839</v>
      </c>
      <c r="G17"/>
      <c r="H17"/>
      <c r="I17"/>
      <c r="J17"/>
      <c r="K17"/>
      <c r="L17"/>
      <c r="M17"/>
      <c r="N17"/>
      <c r="O17"/>
      <c r="P17"/>
      <c r="Q17"/>
    </row>
    <row r="18" spans="1:17" s="18" customFormat="1" ht="12.75" customHeight="1" hidden="1">
      <c r="A18" s="24"/>
      <c r="B18" s="37" t="s">
        <v>13</v>
      </c>
      <c r="C18" s="30">
        <f>SUM(C19:C19)</f>
        <v>0</v>
      </c>
      <c r="D18" s="27">
        <f>SUM(D19:D19)</f>
        <v>0</v>
      </c>
      <c r="E18" s="133">
        <f>SUM(E19:E19)</f>
        <v>0</v>
      </c>
      <c r="F18" s="149">
        <f>SUM(E18+D18)</f>
        <v>0</v>
      </c>
      <c r="G18"/>
      <c r="H18"/>
      <c r="I18"/>
      <c r="J18"/>
      <c r="K18"/>
      <c r="L18"/>
      <c r="M18"/>
      <c r="N18"/>
      <c r="O18"/>
      <c r="P18"/>
      <c r="Q18"/>
    </row>
    <row r="19" spans="1:17" s="18" customFormat="1" ht="12.75" customHeight="1" hidden="1">
      <c r="A19" s="24"/>
      <c r="B19" s="33" t="s">
        <v>62</v>
      </c>
      <c r="C19" s="31">
        <v>0</v>
      </c>
      <c r="D19" s="29">
        <v>0</v>
      </c>
      <c r="E19" s="135">
        <v>0</v>
      </c>
      <c r="F19" s="123">
        <f>SUM(D19+E19)</f>
        <v>0</v>
      </c>
      <c r="G19"/>
      <c r="H19"/>
      <c r="I19"/>
      <c r="J19"/>
      <c r="K19"/>
      <c r="L19"/>
      <c r="M19"/>
      <c r="N19"/>
      <c r="O19"/>
      <c r="P19"/>
      <c r="Q19"/>
    </row>
    <row r="20" spans="1:17" s="18" customFormat="1" ht="7.5" customHeight="1" hidden="1">
      <c r="A20" s="24"/>
      <c r="B20" s="163"/>
      <c r="C20" s="34"/>
      <c r="D20" s="35"/>
      <c r="E20" s="137"/>
      <c r="F20" s="124"/>
      <c r="G20"/>
      <c r="H20"/>
      <c r="I20"/>
      <c r="J20"/>
      <c r="K20"/>
      <c r="L20"/>
      <c r="M20"/>
      <c r="N20"/>
      <c r="O20"/>
      <c r="P20"/>
      <c r="Q20"/>
    </row>
    <row r="21" spans="1:17" s="18" customFormat="1" ht="12.75" customHeight="1">
      <c r="A21" s="24"/>
      <c r="B21" s="25" t="s">
        <v>15</v>
      </c>
      <c r="C21" s="175">
        <f>C22</f>
        <v>0</v>
      </c>
      <c r="D21" s="146">
        <f>D22</f>
        <v>0</v>
      </c>
      <c r="E21" s="165">
        <f>E22</f>
        <v>56839</v>
      </c>
      <c r="F21" s="127">
        <f>SUM(D21+E21)</f>
        <v>56839</v>
      </c>
      <c r="G21"/>
      <c r="H21"/>
      <c r="I21"/>
      <c r="J21"/>
      <c r="K21"/>
      <c r="L21"/>
      <c r="M21"/>
      <c r="N21"/>
      <c r="O21"/>
      <c r="P21"/>
      <c r="Q21"/>
    </row>
    <row r="22" spans="1:17" s="18" customFormat="1" ht="12.75" customHeight="1">
      <c r="A22" s="24"/>
      <c r="B22" s="32" t="s">
        <v>63</v>
      </c>
      <c r="C22" s="31">
        <v>0</v>
      </c>
      <c r="D22" s="172">
        <v>0</v>
      </c>
      <c r="E22" s="134">
        <v>56839</v>
      </c>
      <c r="F22" s="126">
        <f>SUM(D22+E22)</f>
        <v>56839</v>
      </c>
      <c r="G22"/>
      <c r="H22"/>
      <c r="I22"/>
      <c r="J22"/>
      <c r="K22"/>
      <c r="L22"/>
      <c r="M22"/>
      <c r="N22"/>
      <c r="O22"/>
      <c r="P22"/>
      <c r="Q22"/>
    </row>
    <row r="23" spans="1:17" s="18" customFormat="1" ht="8.25" customHeight="1">
      <c r="A23" s="24"/>
      <c r="B23" s="28"/>
      <c r="C23" s="31"/>
      <c r="D23" s="29"/>
      <c r="E23" s="135"/>
      <c r="F23" s="123"/>
      <c r="G23"/>
      <c r="H23"/>
      <c r="I23"/>
      <c r="J23"/>
      <c r="K23"/>
      <c r="L23"/>
      <c r="M23"/>
      <c r="N23"/>
      <c r="O23"/>
      <c r="P23"/>
      <c r="Q23"/>
    </row>
    <row r="24" spans="1:17" s="18" customFormat="1" ht="12.75" customHeight="1">
      <c r="A24" s="150" t="s">
        <v>44</v>
      </c>
      <c r="B24" s="151" t="s">
        <v>45</v>
      </c>
      <c r="C24" s="179">
        <f>SUM(C25)</f>
        <v>0</v>
      </c>
      <c r="D24" s="181">
        <f>SUM(D25)</f>
        <v>350</v>
      </c>
      <c r="E24" s="154">
        <f>SUM(E25+E29)</f>
        <v>15858</v>
      </c>
      <c r="F24" s="155">
        <f>SUM(D24+E24)</f>
        <v>16208</v>
      </c>
      <c r="G24"/>
      <c r="H24"/>
      <c r="I24"/>
      <c r="J24"/>
      <c r="K24"/>
      <c r="L24"/>
      <c r="M24"/>
      <c r="N24"/>
      <c r="O24"/>
      <c r="P24"/>
      <c r="Q24"/>
    </row>
    <row r="25" spans="1:17" ht="12.75" customHeight="1">
      <c r="A25" s="24"/>
      <c r="B25" s="37" t="s">
        <v>13</v>
      </c>
      <c r="C25" s="30">
        <f>SUM(C26:C26)</f>
        <v>0</v>
      </c>
      <c r="D25" s="27">
        <f>SUM(D26:D26)</f>
        <v>350</v>
      </c>
      <c r="E25" s="133">
        <f>SUM(E26+E27)</f>
        <v>658</v>
      </c>
      <c r="F25" s="149">
        <f>SUM(E25+D25)</f>
        <v>1008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24"/>
      <c r="B26" s="170" t="s">
        <v>16</v>
      </c>
      <c r="C26" s="31">
        <v>0</v>
      </c>
      <c r="D26" s="29">
        <v>350</v>
      </c>
      <c r="E26" s="135">
        <v>0</v>
      </c>
      <c r="F26" s="123">
        <f>SUM(D26+E26)</f>
        <v>350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24"/>
      <c r="B27" s="33" t="s">
        <v>65</v>
      </c>
      <c r="C27" s="180">
        <v>0</v>
      </c>
      <c r="D27" s="172">
        <v>0</v>
      </c>
      <c r="E27" s="137">
        <v>658</v>
      </c>
      <c r="F27" s="124">
        <f>SUM(E27+D27)</f>
        <v>658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7.5" customHeight="1">
      <c r="A28" s="72"/>
      <c r="B28" s="171"/>
      <c r="C28" s="180"/>
      <c r="D28" s="35"/>
      <c r="E28" s="173"/>
      <c r="F28" s="17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 customHeight="1">
      <c r="A29" s="24"/>
      <c r="B29" s="37" t="s">
        <v>15</v>
      </c>
      <c r="C29" s="144">
        <f>C30</f>
        <v>0</v>
      </c>
      <c r="D29" s="182">
        <f>D30</f>
        <v>0</v>
      </c>
      <c r="E29" s="165">
        <f>E30</f>
        <v>15200</v>
      </c>
      <c r="F29" s="127">
        <f>SUM(D29+E29)</f>
        <v>15200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" customHeight="1">
      <c r="A30" s="24"/>
      <c r="B30" s="32" t="s">
        <v>60</v>
      </c>
      <c r="C30" s="31">
        <v>0</v>
      </c>
      <c r="D30" s="29">
        <v>0</v>
      </c>
      <c r="E30" s="134">
        <v>15200</v>
      </c>
      <c r="F30" s="174">
        <f>SUM(D30+E30)</f>
        <v>15200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" customHeight="1">
      <c r="A31" s="24"/>
      <c r="B31" s="24"/>
      <c r="C31" s="34"/>
      <c r="D31" s="35"/>
      <c r="E31" s="164"/>
      <c r="F31" s="1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customHeight="1">
      <c r="A32" s="142" t="s">
        <v>38</v>
      </c>
      <c r="B32" s="36" t="s">
        <v>12</v>
      </c>
      <c r="C32" s="145">
        <f>SUM(C33+C36)</f>
        <v>0</v>
      </c>
      <c r="D32" s="22">
        <f>SUM(D33+D36)</f>
        <v>34317</v>
      </c>
      <c r="E32" s="132">
        <f>SUM(E33+E36)</f>
        <v>74748</v>
      </c>
      <c r="F32" s="125">
        <f>SUM(D32:E32)</f>
        <v>109065</v>
      </c>
      <c r="G32" s="1"/>
      <c r="H32" s="107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24"/>
      <c r="B33" s="37" t="s">
        <v>13</v>
      </c>
      <c r="C33" s="30">
        <f>SUM(C34:C34)</f>
        <v>0</v>
      </c>
      <c r="D33" s="39">
        <f>SUM(D34:D34)</f>
        <v>8027.5</v>
      </c>
      <c r="E33" s="143">
        <f>SUM(E34:E34)</f>
        <v>6248</v>
      </c>
      <c r="F33" s="122">
        <f>SUM(D33:E33)</f>
        <v>14275.5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customHeight="1">
      <c r="A34" s="24"/>
      <c r="B34" s="32" t="s">
        <v>17</v>
      </c>
      <c r="C34" s="31">
        <v>0</v>
      </c>
      <c r="D34" s="176">
        <v>8027.5</v>
      </c>
      <c r="E34" s="134">
        <v>6248</v>
      </c>
      <c r="F34" s="126">
        <f>SUM(D34+E34)</f>
        <v>14275.5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9.75" customHeight="1">
      <c r="A35" s="24"/>
      <c r="B35" s="32"/>
      <c r="C35" s="31"/>
      <c r="D35" s="29"/>
      <c r="E35" s="134"/>
      <c r="F35" s="12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customHeight="1">
      <c r="A36" s="24"/>
      <c r="B36" s="25" t="s">
        <v>15</v>
      </c>
      <c r="C36" s="144">
        <f>C37</f>
        <v>0</v>
      </c>
      <c r="D36" s="182">
        <f>D37</f>
        <v>26289.5</v>
      </c>
      <c r="E36" s="147">
        <f>E37</f>
        <v>68500</v>
      </c>
      <c r="F36" s="127">
        <f>SUM(D36+E36)</f>
        <v>94789.5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customHeight="1">
      <c r="A37" s="24"/>
      <c r="B37" s="32" t="s">
        <v>17</v>
      </c>
      <c r="C37" s="180">
        <v>0</v>
      </c>
      <c r="D37" s="183">
        <v>26289.5</v>
      </c>
      <c r="E37" s="134">
        <v>68500</v>
      </c>
      <c r="F37" s="126">
        <f>SUM(D37+E37)</f>
        <v>94789.5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9.75" customHeight="1">
      <c r="A38" s="24"/>
      <c r="B38" s="32"/>
      <c r="C38" s="31"/>
      <c r="D38" s="29"/>
      <c r="E38" s="134"/>
      <c r="F38" s="12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 customHeight="1">
      <c r="A39" s="142" t="s">
        <v>39</v>
      </c>
      <c r="B39" s="36" t="s">
        <v>12</v>
      </c>
      <c r="C39" s="145">
        <f>SUM(C40+C45)</f>
        <v>0</v>
      </c>
      <c r="D39" s="22">
        <f>SUM(D40+D45)</f>
        <v>12264</v>
      </c>
      <c r="E39" s="132">
        <f>SUM(E40+E45)</f>
        <v>17027</v>
      </c>
      <c r="F39" s="125">
        <f>SUM(D39:E39)</f>
        <v>29291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>
      <c r="A40" s="24"/>
      <c r="B40" s="37" t="s">
        <v>13</v>
      </c>
      <c r="C40" s="144">
        <f>C41+C42</f>
        <v>0</v>
      </c>
      <c r="D40" s="182">
        <f>D41+D42</f>
        <v>2264</v>
      </c>
      <c r="E40" s="147">
        <f>E41+E42+E43</f>
        <v>17027</v>
      </c>
      <c r="F40" s="127">
        <f>SUM(D40+E40)</f>
        <v>19291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>
      <c r="A41" s="24"/>
      <c r="B41" s="38" t="s">
        <v>42</v>
      </c>
      <c r="C41" s="180">
        <v>0</v>
      </c>
      <c r="D41" s="183">
        <v>2100</v>
      </c>
      <c r="E41" s="134">
        <v>0</v>
      </c>
      <c r="F41" s="126">
        <f>SUM(D41+E41)</f>
        <v>2100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>
      <c r="A42" s="24"/>
      <c r="B42" s="32" t="s">
        <v>18</v>
      </c>
      <c r="C42" s="31">
        <v>0</v>
      </c>
      <c r="D42" s="176">
        <v>164</v>
      </c>
      <c r="E42" s="134">
        <v>67</v>
      </c>
      <c r="F42" s="126">
        <f>SUM(D42+E42)</f>
        <v>231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>
      <c r="A43" s="24"/>
      <c r="B43" s="32" t="s">
        <v>64</v>
      </c>
      <c r="C43" s="180">
        <v>0</v>
      </c>
      <c r="D43" s="183">
        <v>0</v>
      </c>
      <c r="E43" s="164">
        <v>16960</v>
      </c>
      <c r="F43" s="126">
        <f>SUM(D43+E43)</f>
        <v>16960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9.75" customHeight="1">
      <c r="A44" s="24"/>
      <c r="B44" s="28"/>
      <c r="C44" s="180"/>
      <c r="D44" s="29"/>
      <c r="E44" s="178"/>
      <c r="F44" s="165"/>
      <c r="G44" s="166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 customHeight="1">
      <c r="A45" s="24"/>
      <c r="B45" s="25" t="s">
        <v>15</v>
      </c>
      <c r="C45" s="30">
        <f>SUM(C46:C48)</f>
        <v>0</v>
      </c>
      <c r="D45" s="39">
        <f>SUM(D46)</f>
        <v>10000</v>
      </c>
      <c r="E45" s="136">
        <f>SUM(E46:E47)</f>
        <v>0</v>
      </c>
      <c r="F45" s="122">
        <f>SUM(D45:E45)</f>
        <v>10000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>
      <c r="A46" s="24"/>
      <c r="B46" s="32" t="s">
        <v>43</v>
      </c>
      <c r="C46" s="31">
        <v>0</v>
      </c>
      <c r="D46" s="183">
        <v>10000</v>
      </c>
      <c r="E46" s="134">
        <v>0</v>
      </c>
      <c r="F46" s="126">
        <f>SUM(D46+E46)</f>
        <v>10000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9.75" customHeight="1">
      <c r="A47" s="24"/>
      <c r="B47" s="32"/>
      <c r="C47" s="31"/>
      <c r="D47" s="29"/>
      <c r="E47" s="135"/>
      <c r="F47" s="12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>
      <c r="A48" s="19" t="s">
        <v>19</v>
      </c>
      <c r="B48" s="40" t="s">
        <v>12</v>
      </c>
      <c r="C48" s="145">
        <f>SUM(C49+C54)</f>
        <v>0</v>
      </c>
      <c r="D48" s="22">
        <f>SUM(D49+D52)</f>
        <v>35590</v>
      </c>
      <c r="E48" s="132">
        <f>SUM(E49+E52)</f>
        <v>48470</v>
      </c>
      <c r="F48" s="125">
        <f>SUM(D48:E48)</f>
        <v>84060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24"/>
      <c r="B49" s="37" t="s">
        <v>13</v>
      </c>
      <c r="C49" s="30">
        <f>SUM(C50:C50)</f>
        <v>0</v>
      </c>
      <c r="D49" s="27">
        <f>SUM(D50)</f>
        <v>6410</v>
      </c>
      <c r="E49" s="136">
        <f>SUM(E50)</f>
        <v>8470</v>
      </c>
      <c r="F49" s="122">
        <f>SUM(D49:E49)</f>
        <v>14880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24"/>
      <c r="B50" s="32" t="s">
        <v>20</v>
      </c>
      <c r="C50" s="31">
        <v>0</v>
      </c>
      <c r="D50" s="183">
        <v>6410</v>
      </c>
      <c r="E50" s="134">
        <v>8470</v>
      </c>
      <c r="F50" s="126">
        <f>SUM(D50+E50)</f>
        <v>14880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8.25" customHeight="1">
      <c r="A51" s="24"/>
      <c r="B51" s="32"/>
      <c r="C51" s="31"/>
      <c r="D51" s="29"/>
      <c r="E51" s="134"/>
      <c r="F51" s="12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>
      <c r="A52" s="24"/>
      <c r="B52" s="25" t="s">
        <v>15</v>
      </c>
      <c r="C52" s="144">
        <f>SUM(C49:C50)</f>
        <v>0</v>
      </c>
      <c r="D52" s="168">
        <f>SUM(D53)</f>
        <v>29180</v>
      </c>
      <c r="E52" s="169">
        <f>SUM(E53)</f>
        <v>40000</v>
      </c>
      <c r="F52" s="127">
        <f>SUM(D52+E52)</f>
        <v>69180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>
      <c r="A53" s="24"/>
      <c r="B53" s="28" t="s">
        <v>41</v>
      </c>
      <c r="C53" s="31">
        <v>0</v>
      </c>
      <c r="D53" s="183">
        <v>29180</v>
      </c>
      <c r="E53" s="134">
        <v>40000</v>
      </c>
      <c r="F53" s="126">
        <f>SUM(D53+E53)</f>
        <v>69180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9.75" customHeight="1">
      <c r="A54" s="32"/>
      <c r="B54" s="32"/>
      <c r="C54" s="31"/>
      <c r="D54" s="29"/>
      <c r="E54" s="135"/>
      <c r="F54" s="12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19" t="s">
        <v>21</v>
      </c>
      <c r="B55" s="41" t="s">
        <v>12</v>
      </c>
      <c r="C55" s="21">
        <f aca="true" t="shared" si="0" ref="C55:E56">SUM(C56)</f>
        <v>0</v>
      </c>
      <c r="D55" s="22">
        <f t="shared" si="0"/>
        <v>153500</v>
      </c>
      <c r="E55" s="138">
        <f t="shared" si="0"/>
        <v>438000</v>
      </c>
      <c r="F55" s="128">
        <f>SUM(D55:E55)</f>
        <v>591500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42"/>
      <c r="B56" s="25" t="s">
        <v>15</v>
      </c>
      <c r="C56" s="30">
        <f t="shared" si="0"/>
        <v>0</v>
      </c>
      <c r="D56" s="39">
        <f t="shared" si="0"/>
        <v>153500</v>
      </c>
      <c r="E56" s="136">
        <f t="shared" si="0"/>
        <v>438000</v>
      </c>
      <c r="F56" s="127">
        <f>SUM(D56:E56)</f>
        <v>591500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>
      <c r="A57" s="42"/>
      <c r="B57" s="32" t="s">
        <v>40</v>
      </c>
      <c r="C57" s="43">
        <v>0</v>
      </c>
      <c r="D57" s="177">
        <v>153500</v>
      </c>
      <c r="E57" s="139">
        <v>438000</v>
      </c>
      <c r="F57" s="126">
        <f>SUM(E57+D57)</f>
        <v>591500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 hidden="1">
      <c r="A58" s="42"/>
      <c r="B58" s="32"/>
      <c r="C58" s="43"/>
      <c r="D58" s="44"/>
      <c r="E58" s="140"/>
      <c r="F58" s="12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 hidden="1">
      <c r="A59" s="45" t="s">
        <v>22</v>
      </c>
      <c r="B59" t="s">
        <v>12</v>
      </c>
      <c r="C59" s="46">
        <f aca="true" t="shared" si="1" ref="C59:F60">SUM(C60)</f>
        <v>0</v>
      </c>
      <c r="D59" s="47">
        <f t="shared" si="1"/>
        <v>0</v>
      </c>
      <c r="E59" s="23">
        <f t="shared" si="1"/>
        <v>0</v>
      </c>
      <c r="F59" s="125">
        <f t="shared" si="1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 hidden="1">
      <c r="A60" s="42"/>
      <c r="B60" s="25" t="s">
        <v>13</v>
      </c>
      <c r="C60" s="30">
        <f t="shared" si="1"/>
        <v>0</v>
      </c>
      <c r="D60" s="27">
        <f t="shared" si="1"/>
        <v>0</v>
      </c>
      <c r="E60" s="136">
        <f t="shared" si="1"/>
        <v>0</v>
      </c>
      <c r="F60" s="129">
        <f t="shared" si="1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 hidden="1">
      <c r="A61" s="42"/>
      <c r="B61" s="32" t="s">
        <v>23</v>
      </c>
      <c r="C61" s="43">
        <v>0</v>
      </c>
      <c r="D61" s="44">
        <v>0</v>
      </c>
      <c r="E61" s="140">
        <v>0</v>
      </c>
      <c r="F61" s="123">
        <f>SUM(E61+D61)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9.75" customHeight="1">
      <c r="A62" s="24"/>
      <c r="B62" s="32"/>
      <c r="C62" s="31"/>
      <c r="D62" s="29"/>
      <c r="E62" s="135"/>
      <c r="F62" s="12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>
      <c r="A63" s="48" t="s">
        <v>24</v>
      </c>
      <c r="B63" s="49" t="s">
        <v>12</v>
      </c>
      <c r="C63" s="50">
        <f>SUM(C64+C70)</f>
        <v>0</v>
      </c>
      <c r="D63" s="148">
        <f>SUM(D64+D70)</f>
        <v>10420</v>
      </c>
      <c r="E63" s="217">
        <f>SUM(E64+E70)</f>
        <v>10491</v>
      </c>
      <c r="F63" s="51">
        <f aca="true" t="shared" si="2" ref="F63:F68">SUM(D63+E63)</f>
        <v>20911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>
      <c r="A64" s="52"/>
      <c r="B64" s="53" t="s">
        <v>13</v>
      </c>
      <c r="C64" s="186">
        <v>0</v>
      </c>
      <c r="D64" s="187">
        <f>SUM(D65:D68)</f>
        <v>10000</v>
      </c>
      <c r="E64" s="188">
        <f>SUM(E65:E68)</f>
        <v>9691</v>
      </c>
      <c r="F64" s="51">
        <f t="shared" si="2"/>
        <v>19691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>
      <c r="A65" s="52"/>
      <c r="B65" s="110" t="s">
        <v>46</v>
      </c>
      <c r="C65" s="56">
        <v>0</v>
      </c>
      <c r="D65" s="57">
        <v>10000</v>
      </c>
      <c r="E65" s="58">
        <v>3000</v>
      </c>
      <c r="F65" s="101">
        <f t="shared" si="2"/>
        <v>13000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>
      <c r="A66" s="52"/>
      <c r="B66" s="184" t="s">
        <v>66</v>
      </c>
      <c r="C66" s="56">
        <v>0</v>
      </c>
      <c r="D66" s="57">
        <v>0</v>
      </c>
      <c r="E66" s="58">
        <v>3000</v>
      </c>
      <c r="F66" s="101">
        <f t="shared" si="2"/>
        <v>3000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>
      <c r="A67" s="52"/>
      <c r="B67" s="184" t="s">
        <v>67</v>
      </c>
      <c r="C67" s="56">
        <v>0</v>
      </c>
      <c r="D67" s="57">
        <v>0</v>
      </c>
      <c r="E67" s="58">
        <v>1520</v>
      </c>
      <c r="F67" s="101">
        <f t="shared" si="2"/>
        <v>1520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>
      <c r="A68" s="52"/>
      <c r="B68" s="184" t="s">
        <v>68</v>
      </c>
      <c r="C68" s="56">
        <v>0</v>
      </c>
      <c r="D68" s="57">
        <v>0</v>
      </c>
      <c r="E68" s="58">
        <v>2171</v>
      </c>
      <c r="F68" s="101">
        <f t="shared" si="2"/>
        <v>2171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>
      <c r="A69" s="52"/>
      <c r="B69" s="55"/>
      <c r="C69" s="56"/>
      <c r="D69" s="57"/>
      <c r="E69" s="58"/>
      <c r="F69" s="5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>
      <c r="A70" s="52"/>
      <c r="B70" s="53" t="s">
        <v>15</v>
      </c>
      <c r="C70" s="186">
        <v>0</v>
      </c>
      <c r="D70" s="187">
        <v>420</v>
      </c>
      <c r="E70" s="189">
        <v>800</v>
      </c>
      <c r="F70" s="60">
        <f>SUM(D70,E70)</f>
        <v>1220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>
      <c r="A71" s="52"/>
      <c r="B71" s="111" t="s">
        <v>47</v>
      </c>
      <c r="C71" s="56">
        <v>0</v>
      </c>
      <c r="D71" s="57">
        <v>420</v>
      </c>
      <c r="E71" s="141">
        <v>0</v>
      </c>
      <c r="F71" s="206">
        <f>SUM(D71,E71)</f>
        <v>420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>
      <c r="A72" s="52"/>
      <c r="B72" s="185" t="s">
        <v>69</v>
      </c>
      <c r="C72" s="56">
        <v>0</v>
      </c>
      <c r="D72" s="57">
        <v>0</v>
      </c>
      <c r="E72" s="141">
        <v>800</v>
      </c>
      <c r="F72" s="208">
        <f>SUM(D72,E72)</f>
        <v>800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>
      <c r="A73" s="52"/>
      <c r="B73" s="61"/>
      <c r="C73" s="62"/>
      <c r="D73" s="63"/>
      <c r="E73" s="64"/>
      <c r="F73" s="6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>
      <c r="A74" s="117" t="s">
        <v>25</v>
      </c>
      <c r="B74" s="66" t="s">
        <v>12</v>
      </c>
      <c r="C74" s="67">
        <v>0</v>
      </c>
      <c r="D74" s="68">
        <f>SUM(D75+D85)</f>
        <v>179447</v>
      </c>
      <c r="E74" s="69">
        <f>SUM(E75+E85)</f>
        <v>454697.67</v>
      </c>
      <c r="F74" s="70">
        <f>SUM(F75+F85)</f>
        <v>634144.6699999999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>
      <c r="A75" s="72"/>
      <c r="B75" s="53" t="s">
        <v>13</v>
      </c>
      <c r="C75" s="190">
        <v>0</v>
      </c>
      <c r="D75" s="215">
        <f>SUM(D76:D83)</f>
        <v>70647</v>
      </c>
      <c r="E75" s="193">
        <f>SUM(E76:E83)</f>
        <v>109077.67</v>
      </c>
      <c r="F75" s="54">
        <f>SUM(F76:F83)</f>
        <v>179724.66999999998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>
      <c r="A76" s="72"/>
      <c r="B76" s="112" t="s">
        <v>29</v>
      </c>
      <c r="C76" s="73">
        <v>0</v>
      </c>
      <c r="D76" s="59">
        <v>18814</v>
      </c>
      <c r="E76" s="141">
        <v>400</v>
      </c>
      <c r="F76" s="206">
        <f>SUM(E76,D76)</f>
        <v>19214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>
      <c r="A77" s="72"/>
      <c r="B77" s="112" t="s">
        <v>30</v>
      </c>
      <c r="C77" s="73">
        <v>0</v>
      </c>
      <c r="D77" s="59">
        <v>44331</v>
      </c>
      <c r="E77" s="141">
        <v>25326</v>
      </c>
      <c r="F77" s="206">
        <f aca="true" t="shared" si="3" ref="F77:F83">SUM(E77,D77)</f>
        <v>69657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>
      <c r="A78" s="72"/>
      <c r="B78" s="112" t="s">
        <v>28</v>
      </c>
      <c r="C78" s="73">
        <v>0</v>
      </c>
      <c r="D78" s="59">
        <v>814</v>
      </c>
      <c r="E78" s="141">
        <v>0</v>
      </c>
      <c r="F78" s="206">
        <f t="shared" si="3"/>
        <v>814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>
      <c r="A79" s="72"/>
      <c r="B79" s="112" t="s">
        <v>48</v>
      </c>
      <c r="C79" s="73">
        <v>0</v>
      </c>
      <c r="D79" s="59">
        <v>620</v>
      </c>
      <c r="E79" s="141">
        <v>10000</v>
      </c>
      <c r="F79" s="206">
        <f t="shared" si="3"/>
        <v>10620</v>
      </c>
      <c r="G79" s="212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24" customHeight="1">
      <c r="A80" s="72"/>
      <c r="B80" s="112" t="s">
        <v>31</v>
      </c>
      <c r="C80" s="73">
        <v>0</v>
      </c>
      <c r="D80" s="59">
        <v>2204</v>
      </c>
      <c r="E80" s="141">
        <v>49596</v>
      </c>
      <c r="F80" s="206">
        <f t="shared" si="3"/>
        <v>51800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>
      <c r="A81" s="72"/>
      <c r="B81" s="112" t="s">
        <v>49</v>
      </c>
      <c r="C81" s="73">
        <v>0</v>
      </c>
      <c r="D81" s="59">
        <v>3864</v>
      </c>
      <c r="E81" s="141">
        <v>20089.67</v>
      </c>
      <c r="F81" s="206">
        <f t="shared" si="3"/>
        <v>23953.67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>
      <c r="A82" s="72"/>
      <c r="B82" s="55" t="s">
        <v>70</v>
      </c>
      <c r="C82" s="73">
        <v>0</v>
      </c>
      <c r="D82" s="59">
        <v>0</v>
      </c>
      <c r="E82" s="141">
        <v>50</v>
      </c>
      <c r="F82" s="206">
        <f t="shared" si="3"/>
        <v>50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>
      <c r="A83" s="72"/>
      <c r="B83" s="55" t="s">
        <v>73</v>
      </c>
      <c r="C83" s="73">
        <v>0</v>
      </c>
      <c r="D83" s="59">
        <v>0</v>
      </c>
      <c r="E83" s="141">
        <v>3616</v>
      </c>
      <c r="F83" s="206">
        <f t="shared" si="3"/>
        <v>3616</v>
      </c>
      <c r="G83" s="213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1.25" customHeight="1">
      <c r="A84" s="72"/>
      <c r="B84" s="76"/>
      <c r="C84" s="73"/>
      <c r="D84" s="59"/>
      <c r="E84" s="74"/>
      <c r="F84" s="7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>
      <c r="A85" s="77"/>
      <c r="B85" s="53" t="s">
        <v>15</v>
      </c>
      <c r="C85" s="191">
        <v>0</v>
      </c>
      <c r="D85" s="192">
        <f>SUM(D86:D89)</f>
        <v>108800</v>
      </c>
      <c r="E85" s="192">
        <f>SUM(E86:E89)</f>
        <v>345620</v>
      </c>
      <c r="F85" s="54">
        <f>SUM(F86:F89)</f>
        <v>454420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6" ht="12.75" customHeight="1">
      <c r="A86" s="77"/>
      <c r="B86" s="112" t="s">
        <v>28</v>
      </c>
      <c r="C86" s="73">
        <v>0</v>
      </c>
      <c r="D86" s="59">
        <v>18800</v>
      </c>
      <c r="E86" s="119">
        <v>0</v>
      </c>
      <c r="F86" s="207">
        <f>SUM(D86,E86)</f>
        <v>18800</v>
      </c>
    </row>
    <row r="87" spans="1:7" ht="12.75" customHeight="1">
      <c r="A87" s="77"/>
      <c r="B87" s="112" t="s">
        <v>48</v>
      </c>
      <c r="C87" s="73">
        <v>0</v>
      </c>
      <c r="D87" s="59">
        <v>90000</v>
      </c>
      <c r="E87" s="119">
        <v>11000</v>
      </c>
      <c r="F87" s="207">
        <f>SUM(D87,E87)</f>
        <v>101000</v>
      </c>
      <c r="G87" s="214"/>
    </row>
    <row r="88" spans="1:6" ht="12.75" customHeight="1">
      <c r="A88" s="77"/>
      <c r="B88" s="55" t="s">
        <v>71</v>
      </c>
      <c r="C88" s="73">
        <v>0</v>
      </c>
      <c r="D88" s="59">
        <v>0</v>
      </c>
      <c r="E88" s="119">
        <v>400</v>
      </c>
      <c r="F88" s="207">
        <f>SUM(D88,E88)</f>
        <v>400</v>
      </c>
    </row>
    <row r="89" spans="1:6" ht="12.75" customHeight="1">
      <c r="A89" s="77"/>
      <c r="B89" s="55" t="s">
        <v>72</v>
      </c>
      <c r="C89" s="73">
        <v>0</v>
      </c>
      <c r="D89" s="59">
        <v>0</v>
      </c>
      <c r="E89" s="119">
        <v>334220</v>
      </c>
      <c r="F89" s="207">
        <f>SUM(D89,E89)</f>
        <v>334220</v>
      </c>
    </row>
    <row r="90" spans="1:6" ht="10.5" customHeight="1">
      <c r="A90" s="72"/>
      <c r="B90" s="79"/>
      <c r="C90" s="73"/>
      <c r="D90" s="59"/>
      <c r="E90" s="74"/>
      <c r="F90" s="80"/>
    </row>
    <row r="91" spans="1:6" ht="12.75" customHeight="1">
      <c r="A91" s="117" t="s">
        <v>26</v>
      </c>
      <c r="B91" s="66" t="s">
        <v>12</v>
      </c>
      <c r="C91" s="67">
        <v>0</v>
      </c>
      <c r="D91" s="68">
        <f>SUM(D92+D104)</f>
        <v>258146.06</v>
      </c>
      <c r="E91" s="69">
        <f>SUM(E92+E104)</f>
        <v>104144</v>
      </c>
      <c r="F91" s="70">
        <f>SUM(F92+F104)</f>
        <v>362290.06</v>
      </c>
    </row>
    <row r="92" spans="1:6" ht="12.75" customHeight="1">
      <c r="A92" s="72"/>
      <c r="B92" s="53" t="s">
        <v>13</v>
      </c>
      <c r="C92" s="195">
        <v>0</v>
      </c>
      <c r="D92" s="192">
        <f>SUM(D93:D102)</f>
        <v>158146.06</v>
      </c>
      <c r="E92" s="192">
        <f>SUM(E93:E102)</f>
        <v>48554</v>
      </c>
      <c r="F92" s="54">
        <f>SUM(F93:F102)</f>
        <v>206700.06</v>
      </c>
    </row>
    <row r="93" spans="1:6" ht="12.75" customHeight="1">
      <c r="A93" s="72"/>
      <c r="B93" s="113" t="s">
        <v>50</v>
      </c>
      <c r="C93" s="81">
        <v>0</v>
      </c>
      <c r="D93" s="82">
        <v>8312.61</v>
      </c>
      <c r="E93" s="141">
        <v>0</v>
      </c>
      <c r="F93" s="208">
        <f>SUM(D93,E93)</f>
        <v>8312.61</v>
      </c>
    </row>
    <row r="94" spans="1:6" ht="24" customHeight="1">
      <c r="A94" s="72"/>
      <c r="B94" s="156" t="s">
        <v>57</v>
      </c>
      <c r="C94" s="73">
        <v>0</v>
      </c>
      <c r="D94" s="83">
        <v>11500</v>
      </c>
      <c r="E94" s="141">
        <v>600</v>
      </c>
      <c r="F94" s="208">
        <f aca="true" t="shared" si="4" ref="F94:F102">SUM(D94,E94)</f>
        <v>12100</v>
      </c>
    </row>
    <row r="95" spans="1:6" ht="24" customHeight="1">
      <c r="A95" s="72"/>
      <c r="B95" s="156" t="s">
        <v>51</v>
      </c>
      <c r="C95" s="159">
        <v>0</v>
      </c>
      <c r="D95" s="160">
        <v>24165.45</v>
      </c>
      <c r="E95" s="161">
        <v>0</v>
      </c>
      <c r="F95" s="208">
        <f t="shared" si="4"/>
        <v>24165.45</v>
      </c>
    </row>
    <row r="96" spans="1:6" ht="12" customHeight="1">
      <c r="A96" s="72"/>
      <c r="B96" s="157" t="s">
        <v>32</v>
      </c>
      <c r="C96" s="158">
        <v>0</v>
      </c>
      <c r="D96" s="91">
        <v>15060</v>
      </c>
      <c r="E96" s="141">
        <v>10570</v>
      </c>
      <c r="F96" s="208">
        <f t="shared" si="4"/>
        <v>25630</v>
      </c>
    </row>
    <row r="97" spans="1:6" ht="12" customHeight="1">
      <c r="A97" s="72"/>
      <c r="B97" s="156" t="s">
        <v>58</v>
      </c>
      <c r="C97" s="159">
        <v>0</v>
      </c>
      <c r="D97" s="160">
        <v>1775</v>
      </c>
      <c r="E97" s="161">
        <v>0</v>
      </c>
      <c r="F97" s="208">
        <f t="shared" si="4"/>
        <v>1775</v>
      </c>
    </row>
    <row r="98" spans="1:6" ht="12.75" customHeight="1">
      <c r="A98" s="77"/>
      <c r="B98" s="114" t="s">
        <v>33</v>
      </c>
      <c r="C98" s="73">
        <v>0</v>
      </c>
      <c r="D98" s="83">
        <v>58291</v>
      </c>
      <c r="E98" s="141">
        <v>16879</v>
      </c>
      <c r="F98" s="208">
        <f t="shared" si="4"/>
        <v>75170</v>
      </c>
    </row>
    <row r="99" spans="1:6" ht="12.75" customHeight="1">
      <c r="A99" s="72"/>
      <c r="B99" s="114" t="s">
        <v>35</v>
      </c>
      <c r="C99" s="73">
        <v>0</v>
      </c>
      <c r="D99" s="83">
        <v>2040</v>
      </c>
      <c r="E99" s="141">
        <v>6785</v>
      </c>
      <c r="F99" s="208">
        <f t="shared" si="4"/>
        <v>8825</v>
      </c>
    </row>
    <row r="100" spans="1:7" ht="24" customHeight="1">
      <c r="A100" s="72"/>
      <c r="B100" s="156" t="s">
        <v>52</v>
      </c>
      <c r="C100" s="159">
        <v>0</v>
      </c>
      <c r="D100" s="160">
        <v>32602</v>
      </c>
      <c r="E100" s="161">
        <v>0</v>
      </c>
      <c r="F100" s="208">
        <f t="shared" si="4"/>
        <v>32602</v>
      </c>
      <c r="G100" s="214"/>
    </row>
    <row r="101" spans="1:6" ht="12.75" customHeight="1">
      <c r="A101" s="72"/>
      <c r="B101" s="115" t="s">
        <v>34</v>
      </c>
      <c r="C101" s="73">
        <v>0</v>
      </c>
      <c r="D101" s="83">
        <v>4400</v>
      </c>
      <c r="E101" s="141">
        <v>6480</v>
      </c>
      <c r="F101" s="208">
        <f t="shared" si="4"/>
        <v>10880</v>
      </c>
    </row>
    <row r="102" spans="1:6" ht="12.75" customHeight="1">
      <c r="A102" s="72"/>
      <c r="B102" s="194" t="s">
        <v>53</v>
      </c>
      <c r="C102" s="73">
        <v>0</v>
      </c>
      <c r="D102" s="83">
        <v>0</v>
      </c>
      <c r="E102" s="141">
        <v>7240</v>
      </c>
      <c r="F102" s="206">
        <f t="shared" si="4"/>
        <v>7240</v>
      </c>
    </row>
    <row r="103" spans="1:6" ht="12" customHeight="1">
      <c r="A103" s="72"/>
      <c r="B103" s="84"/>
      <c r="C103" s="73"/>
      <c r="D103" s="83"/>
      <c r="E103" s="78"/>
      <c r="F103" s="75"/>
    </row>
    <row r="104" spans="1:6" ht="12.75" customHeight="1">
      <c r="A104" s="72"/>
      <c r="B104" s="53" t="s">
        <v>15</v>
      </c>
      <c r="C104" s="210">
        <v>0</v>
      </c>
      <c r="D104" s="211">
        <f>SUM(D105:D109)</f>
        <v>100000</v>
      </c>
      <c r="E104" s="211">
        <f>SUM(E105:E109)</f>
        <v>55590</v>
      </c>
      <c r="F104" s="85">
        <f>SUM(F105:F109)</f>
        <v>155590</v>
      </c>
    </row>
    <row r="105" spans="1:6" ht="12" customHeight="1">
      <c r="A105" s="72"/>
      <c r="B105" s="115" t="s">
        <v>50</v>
      </c>
      <c r="C105" s="73">
        <v>0</v>
      </c>
      <c r="D105" s="83">
        <v>47000</v>
      </c>
      <c r="E105" s="119">
        <v>0</v>
      </c>
      <c r="F105" s="207">
        <f>SUM(D105,E105)</f>
        <v>47000</v>
      </c>
    </row>
    <row r="106" spans="1:6" ht="12.75" customHeight="1">
      <c r="A106" s="72"/>
      <c r="B106" s="114" t="s">
        <v>53</v>
      </c>
      <c r="C106" s="73">
        <v>0</v>
      </c>
      <c r="D106" s="83">
        <v>3000</v>
      </c>
      <c r="E106" s="119">
        <v>0</v>
      </c>
      <c r="F106" s="207">
        <f>SUM(D106,E106)</f>
        <v>3000</v>
      </c>
    </row>
    <row r="107" spans="1:7" ht="24" customHeight="1">
      <c r="A107" s="72"/>
      <c r="B107" s="156" t="s">
        <v>54</v>
      </c>
      <c r="C107" s="159">
        <v>0</v>
      </c>
      <c r="D107" s="160">
        <v>42000</v>
      </c>
      <c r="E107" s="162">
        <v>0</v>
      </c>
      <c r="F107" s="207">
        <f>SUM(D107,E107)</f>
        <v>42000</v>
      </c>
      <c r="G107" s="214"/>
    </row>
    <row r="108" spans="1:6" ht="12.75" customHeight="1">
      <c r="A108" s="72"/>
      <c r="B108" s="114" t="s">
        <v>55</v>
      </c>
      <c r="C108" s="73">
        <v>0</v>
      </c>
      <c r="D108" s="196">
        <v>8000</v>
      </c>
      <c r="E108" s="119">
        <v>40590</v>
      </c>
      <c r="F108" s="207">
        <f>SUM(D108,E108)</f>
        <v>48590</v>
      </c>
    </row>
    <row r="109" spans="1:6" ht="12.75" customHeight="1">
      <c r="A109" s="72"/>
      <c r="B109" s="197" t="s">
        <v>74</v>
      </c>
      <c r="C109" s="73">
        <v>0</v>
      </c>
      <c r="D109" s="196">
        <v>0</v>
      </c>
      <c r="E109" s="119">
        <v>15000</v>
      </c>
      <c r="F109" s="209">
        <f>SUM(D109,E109)</f>
        <v>15000</v>
      </c>
    </row>
    <row r="110" spans="1:6" ht="13.5" customHeight="1">
      <c r="A110" s="72"/>
      <c r="B110" s="76"/>
      <c r="C110" s="86"/>
      <c r="D110" s="87"/>
      <c r="E110" s="74"/>
      <c r="F110" s="59"/>
    </row>
    <row r="111" spans="1:6" ht="12.75" customHeight="1">
      <c r="A111" s="117" t="s">
        <v>37</v>
      </c>
      <c r="B111" s="66" t="s">
        <v>12</v>
      </c>
      <c r="C111" s="88">
        <v>0</v>
      </c>
      <c r="D111" s="68">
        <f aca="true" t="shared" si="5" ref="D111:F112">SUM(D112:D112)</f>
        <v>246</v>
      </c>
      <c r="E111" s="69">
        <f t="shared" si="5"/>
        <v>428.3</v>
      </c>
      <c r="F111" s="70">
        <f t="shared" si="5"/>
        <v>674.3</v>
      </c>
    </row>
    <row r="112" spans="1:6" ht="12.75" customHeight="1">
      <c r="A112" s="72"/>
      <c r="B112" s="53" t="s">
        <v>13</v>
      </c>
      <c r="C112" s="71">
        <v>0</v>
      </c>
      <c r="D112" s="198">
        <f t="shared" si="5"/>
        <v>246</v>
      </c>
      <c r="E112" s="198">
        <f t="shared" si="5"/>
        <v>428.3</v>
      </c>
      <c r="F112" s="89">
        <f t="shared" si="5"/>
        <v>674.3</v>
      </c>
    </row>
    <row r="113" spans="1:6" ht="12.75" customHeight="1">
      <c r="A113" s="72"/>
      <c r="B113" s="114" t="s">
        <v>36</v>
      </c>
      <c r="C113" s="90">
        <v>0</v>
      </c>
      <c r="D113" s="91">
        <v>246</v>
      </c>
      <c r="E113" s="119">
        <v>428.3</v>
      </c>
      <c r="F113" s="209">
        <f>SUM(D113,E113)</f>
        <v>674.3</v>
      </c>
    </row>
    <row r="114" spans="1:6" ht="12" customHeight="1">
      <c r="A114" s="72"/>
      <c r="B114" s="76"/>
      <c r="C114" s="86"/>
      <c r="D114" s="87"/>
      <c r="E114" s="74"/>
      <c r="F114" s="59"/>
    </row>
    <row r="115" spans="1:6" ht="12" customHeight="1">
      <c r="A115" s="199" t="s">
        <v>76</v>
      </c>
      <c r="B115" s="200" t="s">
        <v>12</v>
      </c>
      <c r="C115" s="201">
        <v>0</v>
      </c>
      <c r="D115" s="202">
        <f>SUM(D116,D116)</f>
        <v>0</v>
      </c>
      <c r="E115" s="202">
        <f>SUM(E116:E116)</f>
        <v>71000</v>
      </c>
      <c r="F115" s="202">
        <f>SUM(F116:F116)</f>
        <v>71000</v>
      </c>
    </row>
    <row r="116" spans="1:6" ht="12" customHeight="1">
      <c r="A116" s="72"/>
      <c r="B116" s="53" t="s">
        <v>15</v>
      </c>
      <c r="C116" s="203">
        <v>0</v>
      </c>
      <c r="D116" s="204">
        <f>SUM(D117,D117)</f>
        <v>0</v>
      </c>
      <c r="E116" s="204">
        <f>SUM(E117:E117)</f>
        <v>71000</v>
      </c>
      <c r="F116" s="204">
        <f>SUM(F117:F117)</f>
        <v>71000</v>
      </c>
    </row>
    <row r="117" spans="1:6" ht="12" customHeight="1">
      <c r="A117" s="72"/>
      <c r="B117" s="205" t="s">
        <v>77</v>
      </c>
      <c r="C117" s="86">
        <v>0</v>
      </c>
      <c r="D117" s="87">
        <v>0</v>
      </c>
      <c r="E117" s="74">
        <v>71000</v>
      </c>
      <c r="F117" s="101">
        <f>SUM(D117,E117)</f>
        <v>71000</v>
      </c>
    </row>
    <row r="118" spans="1:6" ht="12" customHeight="1">
      <c r="A118" s="72"/>
      <c r="B118" s="76"/>
      <c r="C118" s="86"/>
      <c r="D118" s="87"/>
      <c r="E118" s="74"/>
      <c r="F118" s="59"/>
    </row>
    <row r="119" spans="1:6" ht="12.75" customHeight="1">
      <c r="A119" s="117" t="s">
        <v>75</v>
      </c>
      <c r="B119" s="66" t="s">
        <v>12</v>
      </c>
      <c r="C119" s="88">
        <v>0</v>
      </c>
      <c r="D119" s="70">
        <f aca="true" t="shared" si="6" ref="D119:F120">SUM(D120:D120)</f>
        <v>4000</v>
      </c>
      <c r="E119" s="70">
        <f t="shared" si="6"/>
        <v>0</v>
      </c>
      <c r="F119" s="70">
        <f t="shared" si="6"/>
        <v>4000</v>
      </c>
    </row>
    <row r="120" spans="1:6" ht="12.75" customHeight="1">
      <c r="A120" s="72"/>
      <c r="B120" s="53" t="s">
        <v>15</v>
      </c>
      <c r="C120" s="216">
        <v>0</v>
      </c>
      <c r="D120" s="89">
        <f t="shared" si="6"/>
        <v>4000</v>
      </c>
      <c r="E120" s="89">
        <f t="shared" si="6"/>
        <v>0</v>
      </c>
      <c r="F120" s="89">
        <f t="shared" si="6"/>
        <v>4000</v>
      </c>
    </row>
    <row r="121" spans="1:6" ht="29.25" customHeight="1">
      <c r="A121" s="72"/>
      <c r="B121" s="112" t="s">
        <v>56</v>
      </c>
      <c r="C121" s="90">
        <v>0</v>
      </c>
      <c r="D121" s="91">
        <v>4000</v>
      </c>
      <c r="E121" s="119">
        <v>0</v>
      </c>
      <c r="F121" s="119">
        <f>SUM(D121,E121)</f>
        <v>4000</v>
      </c>
    </row>
    <row r="122" spans="1:6" ht="12" customHeight="1" thickBot="1">
      <c r="A122" s="72"/>
      <c r="B122" s="92"/>
      <c r="C122" s="90"/>
      <c r="D122" s="91"/>
      <c r="E122" s="74"/>
      <c r="F122" s="59"/>
    </row>
    <row r="123" spans="1:6" ht="28.5" customHeight="1" hidden="1">
      <c r="A123" s="118"/>
      <c r="B123" s="93" t="s">
        <v>12</v>
      </c>
      <c r="C123" s="94">
        <f>SUM(C124:C124)</f>
        <v>0</v>
      </c>
      <c r="D123" s="95">
        <f>SUM(D124:D124)</f>
        <v>0</v>
      </c>
      <c r="E123" s="96">
        <f>SUM(E124:E124)</f>
        <v>0</v>
      </c>
      <c r="F123" s="97">
        <f>SUM(F124:F124)</f>
        <v>0</v>
      </c>
    </row>
    <row r="124" spans="1:6" ht="12.75" customHeight="1" hidden="1">
      <c r="A124" s="72"/>
      <c r="B124" s="53"/>
      <c r="C124" s="98">
        <v>0</v>
      </c>
      <c r="D124" s="99">
        <v>0</v>
      </c>
      <c r="E124" s="100">
        <f>SUM(E125:E125)</f>
        <v>0</v>
      </c>
      <c r="F124" s="101">
        <f>SUM(F125:F125)</f>
        <v>0</v>
      </c>
    </row>
    <row r="125" spans="1:6" ht="12.75" customHeight="1" hidden="1">
      <c r="A125" s="72"/>
      <c r="B125" s="116"/>
      <c r="C125" s="90">
        <v>0</v>
      </c>
      <c r="D125" s="91">
        <v>0</v>
      </c>
      <c r="E125" s="141"/>
      <c r="F125" s="130"/>
    </row>
    <row r="126" spans="1:6" ht="12" customHeight="1" hidden="1" thickBot="1">
      <c r="A126" s="72"/>
      <c r="B126" s="102"/>
      <c r="C126" s="90"/>
      <c r="D126" s="91"/>
      <c r="E126" s="103"/>
      <c r="F126" s="104"/>
    </row>
    <row r="127" spans="1:6" ht="12.75" customHeight="1">
      <c r="A127" s="220" t="s">
        <v>27</v>
      </c>
      <c r="B127" s="105"/>
      <c r="C127" s="222">
        <f>SUM(C10+C24+C32+C39+C48+C55+C63+C74+C91+C111+C119+C123)</f>
        <v>0</v>
      </c>
      <c r="D127" s="224">
        <f>SUM(D10+D24+D32+D39+D48+D55+D63+D74+D91+D111+D115+D119)</f>
        <v>2093776.12</v>
      </c>
      <c r="E127" s="226">
        <f>SUM(E10+E17+E24+E32+E39+E48+E55+E63+E74+E91+E111+E115+E119)</f>
        <v>1606340.97</v>
      </c>
      <c r="F127" s="228">
        <f>SUM(D127+E127)</f>
        <v>3700117.09</v>
      </c>
    </row>
    <row r="128" spans="1:6" ht="12.75" customHeight="1" thickBot="1">
      <c r="A128" s="221"/>
      <c r="B128" s="106"/>
      <c r="C128" s="223"/>
      <c r="D128" s="225"/>
      <c r="E128" s="227"/>
      <c r="F128" s="229"/>
    </row>
    <row r="129" ht="12.75" customHeight="1"/>
    <row r="130" spans="5:6" ht="12.75" customHeight="1">
      <c r="E130" s="107"/>
      <c r="F130" s="108"/>
    </row>
    <row r="131" spans="1:5" ht="12.75" customHeight="1">
      <c r="A131" s="3"/>
      <c r="E131" s="107"/>
    </row>
    <row r="132" ht="12.75" customHeight="1">
      <c r="A132" s="3"/>
    </row>
    <row r="133" ht="12.75" customHeight="1"/>
    <row r="134" ht="12.75" customHeight="1">
      <c r="E134" s="109"/>
    </row>
  </sheetData>
  <sheetProtection/>
  <mergeCells count="11">
    <mergeCell ref="E1:F1"/>
    <mergeCell ref="A3:F3"/>
    <mergeCell ref="A7:A8"/>
    <mergeCell ref="C7:D7"/>
    <mergeCell ref="E7:E8"/>
    <mergeCell ref="F7:F8"/>
    <mergeCell ref="A127:A128"/>
    <mergeCell ref="C127:C128"/>
    <mergeCell ref="D127:D128"/>
    <mergeCell ref="E127:E128"/>
    <mergeCell ref="F127:F1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2014-12-04T13:31:25Z</cp:lastPrinted>
  <dcterms:created xsi:type="dcterms:W3CDTF">2013-07-30T09:11:37Z</dcterms:created>
  <dcterms:modified xsi:type="dcterms:W3CDTF">2014-12-04T13:31:30Z</dcterms:modified>
  <cp:category/>
  <cp:version/>
  <cp:contentType/>
  <cp:contentStatus/>
</cp:coreProperties>
</file>