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4452" activeTab="0"/>
  </bookViews>
  <sheets>
    <sheet name="RK-20-2014-62, př. 1" sheetId="1" r:id="rId1"/>
  </sheets>
  <definedNames>
    <definedName name="_xlnm.Print_Titles" localSheetId="0">'RK-20-2014-62, př. 1'!$6:$6</definedName>
    <definedName name="_xlnm.Print_Area" localSheetId="0">'RK-20-2014-62, př. 1'!$A$1:$I$38</definedName>
  </definedNames>
  <calcPr fullCalcOnLoad="1"/>
</workbook>
</file>

<file path=xl/sharedStrings.xml><?xml version="1.0" encoding="utf-8"?>
<sst xmlns="http://schemas.openxmlformats.org/spreadsheetml/2006/main" count="58" uniqueCount="51">
  <si>
    <t>§</t>
  </si>
  <si>
    <t>Změna závazného ukazatele "příspěvek na provoz" v tis. Kč</t>
  </si>
  <si>
    <t>počet stran: 2</t>
  </si>
  <si>
    <t xml:space="preserve">celkem </t>
  </si>
  <si>
    <t>Organizace</t>
  </si>
  <si>
    <t>Závazný ukazatel "příspěvek na provoz" v tis. Kč</t>
  </si>
  <si>
    <t>Závazný ukazatel "příspěvek na provoz" v tis. Kč po změně</t>
  </si>
  <si>
    <t>Závazný ukazatel "odvod z investičního fondu" v tis. Kč</t>
  </si>
  <si>
    <t>Závazný ukazatel "odvod z investičního fondu" v tis. Kč po změně</t>
  </si>
  <si>
    <t>Gymnázium Pelhřimov</t>
  </si>
  <si>
    <t>Obchodní akademie, Pelhřimov, Jirsíkova 875</t>
  </si>
  <si>
    <t>Obchodní akademie a Jazyková škola s právem státní jazykové zkoušky Jihlava</t>
  </si>
  <si>
    <t>Střední zdravotnická škola a Vyšší odborná škola zdravotnická Jihlava</t>
  </si>
  <si>
    <t>Střední škola obchodu a služeb Jihlava</t>
  </si>
  <si>
    <t>Střední odborné učiliště technické, Chotěboř, Žižkova 1501</t>
  </si>
  <si>
    <t>Vyšší odborná škola a Obchodní akademie Chotěboř</t>
  </si>
  <si>
    <t>Střední škola automobilní Jihlava</t>
  </si>
  <si>
    <t>Střední škola technická Jihlava</t>
  </si>
  <si>
    <t>Střední průmyslová škola Jihlava</t>
  </si>
  <si>
    <t>Hotelová škola Třebíč</t>
  </si>
  <si>
    <t>Obchodní akademie Dr. Albína Bráfa a Jazyková škola s právem státní jazykové zkoušky Třebíč</t>
  </si>
  <si>
    <t>Střední škola řemesel Třebíč</t>
  </si>
  <si>
    <t>Střední průmyslová škola Třebíč</t>
  </si>
  <si>
    <t>Střední škola technická Žďár nad Sázavou</t>
  </si>
  <si>
    <t>Vyšší odborná škola a Střední průmyslová škola, Žďár nad Sázavou, Studentská 1</t>
  </si>
  <si>
    <t>Střední škola řemesel a služeb Velké Meziříčí</t>
  </si>
  <si>
    <t>Hotelová škola a Obchodní akademie Velké Meziříčí</t>
  </si>
  <si>
    <t>62540068</t>
  </si>
  <si>
    <t>60545887</t>
  </si>
  <si>
    <t>00638056</t>
  </si>
  <si>
    <t>00836591</t>
  </si>
  <si>
    <t>60418443</t>
  </si>
  <si>
    <t>66610699</t>
  </si>
  <si>
    <t>67441351</t>
  </si>
  <si>
    <t>00056260</t>
  </si>
  <si>
    <t>13695461</t>
  </si>
  <si>
    <t>60545992</t>
  </si>
  <si>
    <t>00055077</t>
  </si>
  <si>
    <t>66610702</t>
  </si>
  <si>
    <t>00226106</t>
  </si>
  <si>
    <t>48895598</t>
  </si>
  <si>
    <t>00055450</t>
  </si>
  <si>
    <t>48895377</t>
  </si>
  <si>
    <t xml:space="preserve"> Změna závazného ukazatele "odvod z investičního fondu" v tis. Kč</t>
  </si>
  <si>
    <t>celkem § 3121</t>
  </si>
  <si>
    <t>celkem § 3122</t>
  </si>
  <si>
    <t>celkem § 3123</t>
  </si>
  <si>
    <t>IČO</t>
  </si>
  <si>
    <t>Změna závazných ukazatelů slučovaných organizací kapitoly Školství, mládeže a sportu na rok 2014</t>
  </si>
  <si>
    <t>Celkem za slučované organizace kapitoly Školství, mládeže a sportu</t>
  </si>
  <si>
    <t>RK-20-2014-62,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</si>
</sst>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</numFmts>
  <fonts count="44">
    <font>
      <sz val="10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33" borderId="22" xfId="0" applyNumberFormat="1" applyFont="1" applyFill="1" applyBorder="1" applyAlignment="1">
      <alignment horizontal="right" wrapText="1"/>
    </xf>
    <xf numFmtId="164" fontId="9" fillId="0" borderId="23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 wrapText="1"/>
    </xf>
    <xf numFmtId="164" fontId="9" fillId="0" borderId="13" xfId="0" applyNumberFormat="1" applyFont="1" applyBorder="1" applyAlignment="1">
      <alignment horizontal="right" wrapText="1"/>
    </xf>
    <xf numFmtId="164" fontId="9" fillId="0" borderId="11" xfId="0" applyNumberFormat="1" applyFont="1" applyBorder="1" applyAlignment="1">
      <alignment horizontal="right" wrapText="1"/>
    </xf>
    <xf numFmtId="164" fontId="9" fillId="0" borderId="23" xfId="0" applyNumberFormat="1" applyFont="1" applyBorder="1" applyAlignment="1">
      <alignment horizontal="right"/>
    </xf>
    <xf numFmtId="164" fontId="9" fillId="33" borderId="22" xfId="0" applyNumberFormat="1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 horizontal="right"/>
    </xf>
    <xf numFmtId="164" fontId="9" fillId="33" borderId="25" xfId="0" applyNumberFormat="1" applyFont="1" applyFill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26" xfId="0" applyNumberFormat="1" applyFont="1" applyBorder="1" applyAlignment="1">
      <alignment horizontal="right"/>
    </xf>
    <xf numFmtId="164" fontId="9" fillId="33" borderId="27" xfId="0" applyNumberFormat="1" applyFont="1" applyFill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28" xfId="0" applyNumberFormat="1" applyFont="1" applyBorder="1" applyAlignment="1">
      <alignment horizontal="right"/>
    </xf>
    <xf numFmtId="164" fontId="9" fillId="33" borderId="29" xfId="0" applyNumberFormat="1" applyFont="1" applyFill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30" xfId="0" applyNumberFormat="1" applyFont="1" applyBorder="1" applyAlignment="1">
      <alignment horizontal="right"/>
    </xf>
    <xf numFmtId="164" fontId="9" fillId="33" borderId="31" xfId="0" applyNumberFormat="1" applyFont="1" applyFill="1" applyBorder="1" applyAlignment="1">
      <alignment horizontal="right"/>
    </xf>
    <xf numFmtId="164" fontId="9" fillId="0" borderId="32" xfId="0" applyNumberFormat="1" applyFont="1" applyBorder="1" applyAlignment="1">
      <alignment horizontal="right"/>
    </xf>
    <xf numFmtId="164" fontId="9" fillId="0" borderId="33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4" fontId="9" fillId="34" borderId="35" xfId="0" applyNumberFormat="1" applyFont="1" applyFill="1" applyBorder="1" applyAlignment="1">
      <alignment horizontal="right" wrapText="1"/>
    </xf>
    <xf numFmtId="164" fontId="9" fillId="34" borderId="11" xfId="0" applyNumberFormat="1" applyFont="1" applyFill="1" applyBorder="1" applyAlignment="1">
      <alignment horizontal="right" wrapText="1"/>
    </xf>
    <xf numFmtId="164" fontId="9" fillId="34" borderId="35" xfId="0" applyNumberFormat="1" applyFont="1" applyFill="1" applyBorder="1" applyAlignment="1">
      <alignment horizontal="right"/>
    </xf>
    <xf numFmtId="164" fontId="9" fillId="34" borderId="34" xfId="0" applyNumberFormat="1" applyFont="1" applyFill="1" applyBorder="1" applyAlignment="1">
      <alignment horizontal="right"/>
    </xf>
    <xf numFmtId="164" fontId="9" fillId="34" borderId="11" xfId="0" applyNumberFormat="1" applyFont="1" applyFill="1" applyBorder="1" applyAlignment="1">
      <alignment horizontal="right"/>
    </xf>
    <xf numFmtId="164" fontId="9" fillId="34" borderId="36" xfId="0" applyNumberFormat="1" applyFont="1" applyFill="1" applyBorder="1" applyAlignment="1">
      <alignment horizontal="right"/>
    </xf>
    <xf numFmtId="164" fontId="9" fillId="34" borderId="37" xfId="0" applyNumberFormat="1" applyFont="1" applyFill="1" applyBorder="1" applyAlignment="1">
      <alignment horizontal="right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164" fontId="9" fillId="0" borderId="41" xfId="0" applyNumberFormat="1" applyFont="1" applyBorder="1" applyAlignment="1">
      <alignment horizontal="right"/>
    </xf>
    <xf numFmtId="164" fontId="9" fillId="33" borderId="42" xfId="0" applyNumberFormat="1" applyFont="1" applyFill="1" applyBorder="1" applyAlignment="1">
      <alignment horizontal="right"/>
    </xf>
    <xf numFmtId="164" fontId="9" fillId="0" borderId="40" xfId="0" applyNumberFormat="1" applyFont="1" applyBorder="1" applyAlignment="1">
      <alignment horizontal="right"/>
    </xf>
    <xf numFmtId="164" fontId="9" fillId="34" borderId="38" xfId="0" applyNumberFormat="1" applyFont="1" applyFill="1" applyBorder="1" applyAlignment="1">
      <alignment horizontal="right"/>
    </xf>
    <xf numFmtId="3" fontId="7" fillId="0" borderId="4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zoomScalePageLayoutView="0" workbookViewId="0" topLeftCell="A1">
      <selection activeCell="E4" sqref="E4"/>
    </sheetView>
  </sheetViews>
  <sheetFormatPr defaultColWidth="9.125" defaultRowHeight="12.75"/>
  <cols>
    <col min="1" max="1" width="8.875" style="20" customWidth="1"/>
    <col min="2" max="2" width="14.625" style="20" customWidth="1"/>
    <col min="3" max="3" width="69.50390625" style="19" customWidth="1"/>
    <col min="4" max="5" width="14.125" style="19" customWidth="1"/>
    <col min="6" max="6" width="14.125" style="18" customWidth="1"/>
    <col min="7" max="7" width="14.125" style="10" customWidth="1"/>
    <col min="8" max="9" width="14.125" style="19" customWidth="1"/>
    <col min="10" max="10" width="11.00390625" style="19" customWidth="1"/>
    <col min="11" max="16384" width="9.125" style="19" customWidth="1"/>
  </cols>
  <sheetData>
    <row r="1" spans="1:9" s="1" customFormat="1" ht="21.75" customHeight="1">
      <c r="A1" s="92" t="s">
        <v>48</v>
      </c>
      <c r="B1" s="92"/>
      <c r="C1" s="92"/>
      <c r="D1" s="92"/>
      <c r="E1" s="92"/>
      <c r="F1" s="92"/>
      <c r="G1" s="92"/>
      <c r="H1" s="92"/>
      <c r="I1" s="92"/>
    </row>
    <row r="2" spans="1:9" s="1" customFormat="1" ht="21.75" customHeight="1">
      <c r="A2" s="2"/>
      <c r="B2" s="2"/>
      <c r="C2" s="2"/>
      <c r="D2" s="2"/>
      <c r="E2" s="2"/>
      <c r="F2" s="3"/>
      <c r="G2" s="4"/>
      <c r="I2" s="11" t="s">
        <v>50</v>
      </c>
    </row>
    <row r="3" spans="6:9" s="1" customFormat="1" ht="16.5">
      <c r="F3" s="5"/>
      <c r="G3" s="4"/>
      <c r="I3" s="11" t="s">
        <v>2</v>
      </c>
    </row>
    <row r="4" spans="6:9" s="1" customFormat="1" ht="16.5">
      <c r="F4" s="5"/>
      <c r="G4" s="6"/>
      <c r="I4" s="6"/>
    </row>
    <row r="5" spans="1:9" s="12" customFormat="1" ht="17.25" thickBot="1">
      <c r="A5" s="7"/>
      <c r="B5" s="7"/>
      <c r="C5" s="8"/>
      <c r="D5" s="8"/>
      <c r="E5" s="8"/>
      <c r="F5" s="9"/>
      <c r="G5" s="11"/>
      <c r="I5" s="11"/>
    </row>
    <row r="6" spans="1:9" s="13" customFormat="1" ht="91.5" customHeight="1" thickBot="1">
      <c r="A6" s="71" t="s">
        <v>0</v>
      </c>
      <c r="B6" s="37" t="s">
        <v>47</v>
      </c>
      <c r="C6" s="24" t="s">
        <v>4</v>
      </c>
      <c r="D6" s="23" t="s">
        <v>5</v>
      </c>
      <c r="E6" s="25" t="s">
        <v>1</v>
      </c>
      <c r="F6" s="21" t="s">
        <v>6</v>
      </c>
      <c r="G6" s="22" t="s">
        <v>7</v>
      </c>
      <c r="H6" s="25" t="s">
        <v>43</v>
      </c>
      <c r="I6" s="91" t="s">
        <v>8</v>
      </c>
    </row>
    <row r="7" spans="1:9" s="14" customFormat="1" ht="33" customHeight="1">
      <c r="A7" s="72">
        <v>3122</v>
      </c>
      <c r="B7" s="38" t="s">
        <v>27</v>
      </c>
      <c r="C7" s="35" t="s">
        <v>10</v>
      </c>
      <c r="D7" s="44">
        <v>2585</v>
      </c>
      <c r="E7" s="43">
        <v>-1292</v>
      </c>
      <c r="F7" s="45">
        <f>D7+E7</f>
        <v>1293</v>
      </c>
      <c r="G7" s="77">
        <v>429</v>
      </c>
      <c r="H7" s="43">
        <v>-215</v>
      </c>
      <c r="I7" s="45">
        <f>G7+H7</f>
        <v>214</v>
      </c>
    </row>
    <row r="8" spans="1:9" s="14" customFormat="1" ht="33" customHeight="1" thickBot="1">
      <c r="A8" s="73">
        <v>3121</v>
      </c>
      <c r="B8" s="39">
        <v>62540009</v>
      </c>
      <c r="C8" s="26" t="s">
        <v>9</v>
      </c>
      <c r="D8" s="44">
        <v>2714</v>
      </c>
      <c r="E8" s="43">
        <v>1292</v>
      </c>
      <c r="F8" s="45">
        <f>D8+E8</f>
        <v>4006</v>
      </c>
      <c r="G8" s="77">
        <v>176</v>
      </c>
      <c r="H8" s="43">
        <v>215</v>
      </c>
      <c r="I8" s="45">
        <f>G8+H8</f>
        <v>391</v>
      </c>
    </row>
    <row r="9" spans="1:9" s="14" customFormat="1" ht="33" customHeight="1" thickBot="1">
      <c r="A9" s="74"/>
      <c r="B9" s="40"/>
      <c r="C9" s="27" t="s">
        <v>3</v>
      </c>
      <c r="D9" s="46">
        <f aca="true" t="shared" si="0" ref="D9:I9">SUM(D7:D8)</f>
        <v>5299</v>
      </c>
      <c r="E9" s="47">
        <f t="shared" si="0"/>
        <v>0</v>
      </c>
      <c r="F9" s="48">
        <f t="shared" si="0"/>
        <v>5299</v>
      </c>
      <c r="G9" s="78">
        <f t="shared" si="0"/>
        <v>605</v>
      </c>
      <c r="H9" s="47">
        <f t="shared" si="0"/>
        <v>0</v>
      </c>
      <c r="I9" s="48">
        <f t="shared" si="0"/>
        <v>605</v>
      </c>
    </row>
    <row r="10" spans="1:9" s="14" customFormat="1" ht="33" customHeight="1">
      <c r="A10" s="73">
        <v>3122</v>
      </c>
      <c r="B10" s="39" t="s">
        <v>28</v>
      </c>
      <c r="C10" s="28" t="s">
        <v>11</v>
      </c>
      <c r="D10" s="50">
        <v>2371</v>
      </c>
      <c r="E10" s="51">
        <v>-1183</v>
      </c>
      <c r="F10" s="52">
        <f>D10+E10</f>
        <v>1188</v>
      </c>
      <c r="G10" s="79">
        <v>317</v>
      </c>
      <c r="H10" s="51">
        <v>-159</v>
      </c>
      <c r="I10" s="52">
        <f>G10+H10</f>
        <v>158</v>
      </c>
    </row>
    <row r="11" spans="1:9" s="14" customFormat="1" ht="33" customHeight="1">
      <c r="A11" s="72">
        <v>3122</v>
      </c>
      <c r="B11" s="38" t="s">
        <v>29</v>
      </c>
      <c r="C11" s="29" t="s">
        <v>12</v>
      </c>
      <c r="D11" s="53">
        <v>1903</v>
      </c>
      <c r="E11" s="54">
        <v>-827</v>
      </c>
      <c r="F11" s="55">
        <f>D11+E11</f>
        <v>1076</v>
      </c>
      <c r="G11" s="80">
        <v>212</v>
      </c>
      <c r="H11" s="54">
        <v>-106</v>
      </c>
      <c r="I11" s="55">
        <f>G11+H11</f>
        <v>106</v>
      </c>
    </row>
    <row r="12" spans="1:9" s="14" customFormat="1" ht="33" customHeight="1" thickBot="1">
      <c r="A12" s="72">
        <v>3123</v>
      </c>
      <c r="B12" s="38" t="s">
        <v>30</v>
      </c>
      <c r="C12" s="30" t="s">
        <v>13</v>
      </c>
      <c r="D12" s="53">
        <v>10013</v>
      </c>
      <c r="E12" s="54">
        <f>1183+827</f>
        <v>2010</v>
      </c>
      <c r="F12" s="55">
        <f>D12+E12</f>
        <v>12023</v>
      </c>
      <c r="G12" s="80">
        <v>1917</v>
      </c>
      <c r="H12" s="54">
        <v>265</v>
      </c>
      <c r="I12" s="55">
        <f>G12+H12</f>
        <v>2182</v>
      </c>
    </row>
    <row r="13" spans="1:9" s="14" customFormat="1" ht="33" customHeight="1" thickBot="1">
      <c r="A13" s="74"/>
      <c r="B13" s="40"/>
      <c r="C13" s="27" t="s">
        <v>3</v>
      </c>
      <c r="D13" s="56">
        <f aca="true" t="shared" si="1" ref="D13:I13">SUM(D10:D12)</f>
        <v>14287</v>
      </c>
      <c r="E13" s="57">
        <f t="shared" si="1"/>
        <v>0</v>
      </c>
      <c r="F13" s="58">
        <f t="shared" si="1"/>
        <v>14287</v>
      </c>
      <c r="G13" s="81">
        <f t="shared" si="1"/>
        <v>2446</v>
      </c>
      <c r="H13" s="57">
        <f t="shared" si="1"/>
        <v>0</v>
      </c>
      <c r="I13" s="58">
        <f t="shared" si="1"/>
        <v>2446</v>
      </c>
    </row>
    <row r="14" spans="1:9" s="14" customFormat="1" ht="33" customHeight="1">
      <c r="A14" s="73">
        <v>3122</v>
      </c>
      <c r="B14" s="39" t="s">
        <v>31</v>
      </c>
      <c r="C14" s="28" t="s">
        <v>20</v>
      </c>
      <c r="D14" s="50">
        <v>2581</v>
      </c>
      <c r="E14" s="51">
        <v>-1291</v>
      </c>
      <c r="F14" s="52">
        <f>D14+E14</f>
        <v>1290</v>
      </c>
      <c r="G14" s="79">
        <v>361</v>
      </c>
      <c r="H14" s="51">
        <v>-180</v>
      </c>
      <c r="I14" s="52">
        <f>G14+H14</f>
        <v>181</v>
      </c>
    </row>
    <row r="15" spans="1:9" s="14" customFormat="1" ht="33" customHeight="1" thickBot="1">
      <c r="A15" s="75">
        <v>3123</v>
      </c>
      <c r="B15" s="41" t="s">
        <v>32</v>
      </c>
      <c r="C15" s="31" t="s">
        <v>19</v>
      </c>
      <c r="D15" s="60">
        <v>7144</v>
      </c>
      <c r="E15" s="61">
        <v>1291</v>
      </c>
      <c r="F15" s="62">
        <f>D15+E15</f>
        <v>8435</v>
      </c>
      <c r="G15" s="82">
        <v>822</v>
      </c>
      <c r="H15" s="61">
        <v>180</v>
      </c>
      <c r="I15" s="62">
        <f>G15+H15</f>
        <v>1002</v>
      </c>
    </row>
    <row r="16" spans="1:9" s="14" customFormat="1" ht="33" customHeight="1" thickBot="1">
      <c r="A16" s="74"/>
      <c r="B16" s="40"/>
      <c r="C16" s="27" t="s">
        <v>3</v>
      </c>
      <c r="D16" s="46">
        <f aca="true" t="shared" si="2" ref="D16:I16">SUM(D14:D15)</f>
        <v>9725</v>
      </c>
      <c r="E16" s="47">
        <f t="shared" si="2"/>
        <v>0</v>
      </c>
      <c r="F16" s="48">
        <f t="shared" si="2"/>
        <v>9725</v>
      </c>
      <c r="G16" s="49">
        <f t="shared" si="2"/>
        <v>1183</v>
      </c>
      <c r="H16" s="47">
        <f t="shared" si="2"/>
        <v>0</v>
      </c>
      <c r="I16" s="48">
        <f t="shared" si="2"/>
        <v>1183</v>
      </c>
    </row>
    <row r="17" spans="1:9" s="14" customFormat="1" ht="33" customHeight="1">
      <c r="A17" s="73">
        <v>3123</v>
      </c>
      <c r="B17" s="39" t="s">
        <v>33</v>
      </c>
      <c r="C17" s="28" t="s">
        <v>14</v>
      </c>
      <c r="D17" s="50">
        <v>5620</v>
      </c>
      <c r="E17" s="51">
        <v>-3130</v>
      </c>
      <c r="F17" s="52">
        <f>D17+E17</f>
        <v>2490</v>
      </c>
      <c r="G17" s="79">
        <v>246</v>
      </c>
      <c r="H17" s="51">
        <v>-123</v>
      </c>
      <c r="I17" s="52">
        <f>G17+H17</f>
        <v>123</v>
      </c>
    </row>
    <row r="18" spans="1:9" s="14" customFormat="1" ht="33" customHeight="1" thickBot="1">
      <c r="A18" s="75">
        <v>3122</v>
      </c>
      <c r="B18" s="41">
        <v>60126671</v>
      </c>
      <c r="C18" s="31" t="s">
        <v>15</v>
      </c>
      <c r="D18" s="60">
        <v>1974</v>
      </c>
      <c r="E18" s="61">
        <v>3130</v>
      </c>
      <c r="F18" s="62">
        <f>D18+E18</f>
        <v>5104</v>
      </c>
      <c r="G18" s="82">
        <v>244</v>
      </c>
      <c r="H18" s="61">
        <v>123</v>
      </c>
      <c r="I18" s="62">
        <f>G18+H18</f>
        <v>367</v>
      </c>
    </row>
    <row r="19" spans="1:9" s="14" customFormat="1" ht="33" customHeight="1" thickBot="1">
      <c r="A19" s="74"/>
      <c r="B19" s="40"/>
      <c r="C19" s="27" t="s">
        <v>3</v>
      </c>
      <c r="D19" s="46">
        <f aca="true" t="shared" si="3" ref="D19:I19">SUM(D17:D18)</f>
        <v>7594</v>
      </c>
      <c r="E19" s="47">
        <f t="shared" si="3"/>
        <v>0</v>
      </c>
      <c r="F19" s="48">
        <f t="shared" si="3"/>
        <v>7594</v>
      </c>
      <c r="G19" s="49">
        <f t="shared" si="3"/>
        <v>490</v>
      </c>
      <c r="H19" s="47">
        <f t="shared" si="3"/>
        <v>0</v>
      </c>
      <c r="I19" s="48">
        <f t="shared" si="3"/>
        <v>490</v>
      </c>
    </row>
    <row r="20" spans="1:9" s="14" customFormat="1" ht="33" customHeight="1">
      <c r="A20" s="73">
        <v>3123</v>
      </c>
      <c r="B20" s="39" t="s">
        <v>34</v>
      </c>
      <c r="C20" s="28" t="s">
        <v>16</v>
      </c>
      <c r="D20" s="50">
        <v>4491</v>
      </c>
      <c r="E20" s="51">
        <v>-1946</v>
      </c>
      <c r="F20" s="52">
        <f aca="true" t="shared" si="4" ref="F20:F25">D20+E20</f>
        <v>2545</v>
      </c>
      <c r="G20" s="79">
        <v>394</v>
      </c>
      <c r="H20" s="51">
        <v>-197</v>
      </c>
      <c r="I20" s="52">
        <f>G20+H20</f>
        <v>197</v>
      </c>
    </row>
    <row r="21" spans="1:9" s="14" customFormat="1" ht="33" customHeight="1">
      <c r="A21" s="76">
        <v>3123</v>
      </c>
      <c r="B21" s="42" t="s">
        <v>35</v>
      </c>
      <c r="C21" s="32" t="s">
        <v>17</v>
      </c>
      <c r="D21" s="63">
        <v>5633</v>
      </c>
      <c r="E21" s="64">
        <v>-2816</v>
      </c>
      <c r="F21" s="65">
        <f t="shared" si="4"/>
        <v>2817</v>
      </c>
      <c r="G21" s="83">
        <f>462+968.7</f>
        <v>1430.7</v>
      </c>
      <c r="H21" s="64">
        <v>-232</v>
      </c>
      <c r="I21" s="65">
        <f>G21+H21</f>
        <v>1198.7</v>
      </c>
    </row>
    <row r="22" spans="1:9" s="14" customFormat="1" ht="33" customHeight="1" thickBot="1">
      <c r="A22" s="84">
        <v>3122</v>
      </c>
      <c r="B22" s="85" t="s">
        <v>36</v>
      </c>
      <c r="C22" s="86" t="s">
        <v>18</v>
      </c>
      <c r="D22" s="87">
        <v>6206</v>
      </c>
      <c r="E22" s="88">
        <f>1946+2816</f>
        <v>4762</v>
      </c>
      <c r="F22" s="89">
        <f t="shared" si="4"/>
        <v>10968</v>
      </c>
      <c r="G22" s="90">
        <f>333+974.6</f>
        <v>1307.6</v>
      </c>
      <c r="H22" s="88">
        <v>429</v>
      </c>
      <c r="I22" s="89">
        <f>G22+H22</f>
        <v>1736.6</v>
      </c>
    </row>
    <row r="23" spans="1:9" s="14" customFormat="1" ht="33" customHeight="1" thickBot="1">
      <c r="A23" s="74"/>
      <c r="B23" s="40"/>
      <c r="C23" s="27" t="s">
        <v>3</v>
      </c>
      <c r="D23" s="56">
        <f aca="true" t="shared" si="5" ref="D23:I23">SUM(D20:D22)</f>
        <v>16330</v>
      </c>
      <c r="E23" s="57">
        <f t="shared" si="5"/>
        <v>0</v>
      </c>
      <c r="F23" s="58">
        <f t="shared" si="5"/>
        <v>16330</v>
      </c>
      <c r="G23" s="81">
        <f t="shared" si="5"/>
        <v>3132.3</v>
      </c>
      <c r="H23" s="57">
        <f t="shared" si="5"/>
        <v>0</v>
      </c>
      <c r="I23" s="58">
        <f t="shared" si="5"/>
        <v>3132.3</v>
      </c>
    </row>
    <row r="24" spans="1:9" s="14" customFormat="1" ht="33" customHeight="1">
      <c r="A24" s="73">
        <v>3123</v>
      </c>
      <c r="B24" s="39" t="s">
        <v>37</v>
      </c>
      <c r="C24" s="34" t="s">
        <v>21</v>
      </c>
      <c r="D24" s="50">
        <v>5644</v>
      </c>
      <c r="E24" s="51">
        <v>-2922</v>
      </c>
      <c r="F24" s="52">
        <f t="shared" si="4"/>
        <v>2722</v>
      </c>
      <c r="G24" s="79">
        <v>663</v>
      </c>
      <c r="H24" s="51">
        <v>-331</v>
      </c>
      <c r="I24" s="52">
        <f>G24+H24</f>
        <v>332</v>
      </c>
    </row>
    <row r="25" spans="1:9" s="14" customFormat="1" ht="33" customHeight="1" thickBot="1">
      <c r="A25" s="75">
        <v>3122</v>
      </c>
      <c r="B25" s="41" t="s">
        <v>38</v>
      </c>
      <c r="C25" s="33" t="s">
        <v>22</v>
      </c>
      <c r="D25" s="60">
        <v>14031</v>
      </c>
      <c r="E25" s="61">
        <v>2922</v>
      </c>
      <c r="F25" s="62">
        <f t="shared" si="4"/>
        <v>16953</v>
      </c>
      <c r="G25" s="82">
        <f>2686+2040.4</f>
        <v>4726.4</v>
      </c>
      <c r="H25" s="61">
        <v>331</v>
      </c>
      <c r="I25" s="62">
        <f>G25+H25</f>
        <v>5057.4</v>
      </c>
    </row>
    <row r="26" spans="1:9" s="14" customFormat="1" ht="33" customHeight="1" thickBot="1">
      <c r="A26" s="74"/>
      <c r="B26" s="40"/>
      <c r="C26" s="27" t="s">
        <v>3</v>
      </c>
      <c r="D26" s="56">
        <f aca="true" t="shared" si="6" ref="D26:I26">SUM(D24:D25)</f>
        <v>19675</v>
      </c>
      <c r="E26" s="57">
        <f t="shared" si="6"/>
        <v>0</v>
      </c>
      <c r="F26" s="58">
        <f t="shared" si="6"/>
        <v>19675</v>
      </c>
      <c r="G26" s="81">
        <f t="shared" si="6"/>
        <v>5389.4</v>
      </c>
      <c r="H26" s="57">
        <f t="shared" si="6"/>
        <v>0</v>
      </c>
      <c r="I26" s="58">
        <f t="shared" si="6"/>
        <v>5389.4</v>
      </c>
    </row>
    <row r="27" spans="1:10" s="14" customFormat="1" ht="33" customHeight="1">
      <c r="A27" s="73">
        <v>3123</v>
      </c>
      <c r="B27" s="39" t="s">
        <v>39</v>
      </c>
      <c r="C27" s="34" t="s">
        <v>23</v>
      </c>
      <c r="D27" s="50">
        <v>7443</v>
      </c>
      <c r="E27" s="51">
        <v>-2951</v>
      </c>
      <c r="F27" s="52">
        <f>D27+E27</f>
        <v>4492</v>
      </c>
      <c r="G27" s="79">
        <f>462+1030.7</f>
        <v>1492.7</v>
      </c>
      <c r="H27" s="51">
        <v>-231</v>
      </c>
      <c r="I27" s="52">
        <f>G27+H27</f>
        <v>1261.7</v>
      </c>
      <c r="J27" s="70"/>
    </row>
    <row r="28" spans="1:9" s="14" customFormat="1" ht="33" customHeight="1" thickBot="1">
      <c r="A28" s="75">
        <v>3122</v>
      </c>
      <c r="B28" s="41" t="s">
        <v>40</v>
      </c>
      <c r="C28" s="36" t="s">
        <v>24</v>
      </c>
      <c r="D28" s="60">
        <v>8069</v>
      </c>
      <c r="E28" s="61">
        <v>2951</v>
      </c>
      <c r="F28" s="62">
        <f>D28+E28</f>
        <v>11020</v>
      </c>
      <c r="G28" s="82">
        <f>526+966.7</f>
        <v>1492.7</v>
      </c>
      <c r="H28" s="61">
        <v>231</v>
      </c>
      <c r="I28" s="62">
        <f>G28+H28</f>
        <v>1723.7</v>
      </c>
    </row>
    <row r="29" spans="1:9" s="14" customFormat="1" ht="33" customHeight="1" thickBot="1">
      <c r="A29" s="74"/>
      <c r="B29" s="40"/>
      <c r="C29" s="27" t="s">
        <v>3</v>
      </c>
      <c r="D29" s="56">
        <f aca="true" t="shared" si="7" ref="D29:I29">SUM(D27:D28)</f>
        <v>15512</v>
      </c>
      <c r="E29" s="57">
        <f t="shared" si="7"/>
        <v>0</v>
      </c>
      <c r="F29" s="58">
        <f t="shared" si="7"/>
        <v>15512</v>
      </c>
      <c r="G29" s="81">
        <f t="shared" si="7"/>
        <v>2985.4</v>
      </c>
      <c r="H29" s="57">
        <f t="shared" si="7"/>
        <v>0</v>
      </c>
      <c r="I29" s="58">
        <f t="shared" si="7"/>
        <v>2985.4</v>
      </c>
    </row>
    <row r="30" spans="1:9" s="14" customFormat="1" ht="33" customHeight="1">
      <c r="A30" s="73">
        <v>3123</v>
      </c>
      <c r="B30" s="39" t="s">
        <v>41</v>
      </c>
      <c r="C30" s="34" t="s">
        <v>25</v>
      </c>
      <c r="D30" s="50">
        <v>4491</v>
      </c>
      <c r="E30" s="51">
        <v>-1872</v>
      </c>
      <c r="F30" s="52">
        <f>D30+E30</f>
        <v>2619</v>
      </c>
      <c r="G30" s="79">
        <v>396</v>
      </c>
      <c r="H30" s="51">
        <v>-198</v>
      </c>
      <c r="I30" s="52">
        <f>G30+H30</f>
        <v>198</v>
      </c>
    </row>
    <row r="31" spans="1:9" s="14" customFormat="1" ht="33" customHeight="1" thickBot="1">
      <c r="A31" s="75">
        <v>3122</v>
      </c>
      <c r="B31" s="41" t="s">
        <v>42</v>
      </c>
      <c r="C31" s="33" t="s">
        <v>26</v>
      </c>
      <c r="D31" s="60">
        <v>5870</v>
      </c>
      <c r="E31" s="61">
        <v>1872</v>
      </c>
      <c r="F31" s="62">
        <f>D31+E31</f>
        <v>7742</v>
      </c>
      <c r="G31" s="82">
        <v>452</v>
      </c>
      <c r="H31" s="61">
        <v>198</v>
      </c>
      <c r="I31" s="62">
        <f>G31+H31</f>
        <v>650</v>
      </c>
    </row>
    <row r="32" spans="1:9" s="14" customFormat="1" ht="33" customHeight="1" thickBot="1">
      <c r="A32" s="74"/>
      <c r="B32" s="40"/>
      <c r="C32" s="27" t="s">
        <v>3</v>
      </c>
      <c r="D32" s="56">
        <f aca="true" t="shared" si="8" ref="D32:I32">SUM(D30:D31)</f>
        <v>10361</v>
      </c>
      <c r="E32" s="57">
        <f t="shared" si="8"/>
        <v>0</v>
      </c>
      <c r="F32" s="58">
        <f t="shared" si="8"/>
        <v>10361</v>
      </c>
      <c r="G32" s="59">
        <f t="shared" si="8"/>
        <v>848</v>
      </c>
      <c r="H32" s="57">
        <f t="shared" si="8"/>
        <v>0</v>
      </c>
      <c r="I32" s="58">
        <f t="shared" si="8"/>
        <v>848</v>
      </c>
    </row>
    <row r="33" spans="1:9" s="14" customFormat="1" ht="33" customHeight="1" thickBot="1">
      <c r="A33" s="93" t="s">
        <v>44</v>
      </c>
      <c r="B33" s="94"/>
      <c r="C33" s="95"/>
      <c r="D33" s="66">
        <f aca="true" t="shared" si="9" ref="D33:I33">D8</f>
        <v>2714</v>
      </c>
      <c r="E33" s="67">
        <f t="shared" si="9"/>
        <v>1292</v>
      </c>
      <c r="F33" s="68">
        <f t="shared" si="9"/>
        <v>4006</v>
      </c>
      <c r="G33" s="69">
        <f t="shared" si="9"/>
        <v>176</v>
      </c>
      <c r="H33" s="67">
        <f t="shared" si="9"/>
        <v>215</v>
      </c>
      <c r="I33" s="68">
        <f t="shared" si="9"/>
        <v>391</v>
      </c>
    </row>
    <row r="34" spans="1:9" s="14" customFormat="1" ht="33" customHeight="1" thickBot="1">
      <c r="A34" s="93" t="s">
        <v>45</v>
      </c>
      <c r="B34" s="94"/>
      <c r="C34" s="95"/>
      <c r="D34" s="66">
        <f aca="true" t="shared" si="10" ref="D34:I34">SUM(D7,D10,D11,D14,D18,D22,D25,D28,D31)</f>
        <v>45590</v>
      </c>
      <c r="E34" s="67">
        <f t="shared" si="10"/>
        <v>11044</v>
      </c>
      <c r="F34" s="68">
        <f t="shared" si="10"/>
        <v>56634</v>
      </c>
      <c r="G34" s="69">
        <f t="shared" si="10"/>
        <v>9541.7</v>
      </c>
      <c r="H34" s="67">
        <f t="shared" si="10"/>
        <v>652</v>
      </c>
      <c r="I34" s="68">
        <f t="shared" si="10"/>
        <v>10193.7</v>
      </c>
    </row>
    <row r="35" spans="1:9" s="14" customFormat="1" ht="33" customHeight="1" thickBot="1">
      <c r="A35" s="93" t="s">
        <v>46</v>
      </c>
      <c r="B35" s="94"/>
      <c r="C35" s="95"/>
      <c r="D35" s="66">
        <f aca="true" t="shared" si="11" ref="D35:I35">SUM(D12,D20,D15,D17,D24,D27,D30,D21)</f>
        <v>50479</v>
      </c>
      <c r="E35" s="67">
        <f t="shared" si="11"/>
        <v>-12336</v>
      </c>
      <c r="F35" s="68">
        <f t="shared" si="11"/>
        <v>38143</v>
      </c>
      <c r="G35" s="69">
        <f t="shared" si="11"/>
        <v>7361.4</v>
      </c>
      <c r="H35" s="67">
        <f t="shared" si="11"/>
        <v>-867</v>
      </c>
      <c r="I35" s="68">
        <f t="shared" si="11"/>
        <v>6494.4</v>
      </c>
    </row>
    <row r="36" spans="1:9" s="15" customFormat="1" ht="38.25" customHeight="1" thickBot="1">
      <c r="A36" s="96" t="s">
        <v>49</v>
      </c>
      <c r="B36" s="97"/>
      <c r="C36" s="98"/>
      <c r="D36" s="66">
        <f aca="true" t="shared" si="12" ref="D36:I36">SUM(D32,D29,D26,D23,D19,D16,D13,D9)</f>
        <v>98783</v>
      </c>
      <c r="E36" s="67">
        <f t="shared" si="12"/>
        <v>0</v>
      </c>
      <c r="F36" s="68">
        <f t="shared" si="12"/>
        <v>98783</v>
      </c>
      <c r="G36" s="69">
        <f t="shared" si="12"/>
        <v>17079.1</v>
      </c>
      <c r="H36" s="67">
        <f t="shared" si="12"/>
        <v>0</v>
      </c>
      <c r="I36" s="68">
        <f t="shared" si="12"/>
        <v>17079.1</v>
      </c>
    </row>
    <row r="37" spans="1:5" ht="18" customHeight="1">
      <c r="A37" s="16"/>
      <c r="B37" s="16"/>
      <c r="C37" s="17"/>
      <c r="D37" s="17"/>
      <c r="E37" s="17"/>
    </row>
    <row r="38" spans="1:5" ht="18" customHeight="1">
      <c r="A38" s="16"/>
      <c r="B38" s="16"/>
      <c r="C38" s="17"/>
      <c r="D38" s="17"/>
      <c r="E38" s="17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5">
    <mergeCell ref="A1:I1"/>
    <mergeCell ref="A33:C33"/>
    <mergeCell ref="A34:C34"/>
    <mergeCell ref="A35:C35"/>
    <mergeCell ref="A36:C36"/>
  </mergeCells>
  <printOptions horizontalCentered="1" verticalCentered="1"/>
  <pageMargins left="0.5905511811023623" right="0.5905511811023623" top="0.3937007874015748" bottom="0.3937007874015748" header="0.5118110236220472" footer="0.11811023622047245"/>
  <pageSetup fitToHeight="2" horizontalDpi="600" verticalDpi="600" orientation="landscape" paperSize="9" scale="66" r:id="rId1"/>
  <headerFooter alignWithMargins="0">
    <oddFooter>&amp;C&amp;P</oddFooter>
  </headerFooter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Kafková</dc:creator>
  <cp:keywords/>
  <dc:description/>
  <cp:lastModifiedBy>Jakoubková Marie</cp:lastModifiedBy>
  <cp:lastPrinted>2014-06-05T10:33:01Z</cp:lastPrinted>
  <dcterms:created xsi:type="dcterms:W3CDTF">2002-05-23T10:30:32Z</dcterms:created>
  <dcterms:modified xsi:type="dcterms:W3CDTF">2014-06-05T10:37:21Z</dcterms:modified>
  <cp:category/>
  <cp:version/>
  <cp:contentType/>
  <cp:contentStatus/>
</cp:coreProperties>
</file>