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RK-11-2012-24, př. 2" sheetId="1" r:id="rId1"/>
  </sheets>
  <definedNames>
    <definedName name="_xlnm.Print_Titles" localSheetId="0">'RK-11-2012-24, př. 2'!$5:$5</definedName>
    <definedName name="_xlnm.Print_Area" localSheetId="0">'RK-11-2012-24, př. 2'!$A$1:$S$65</definedName>
    <definedName name="Tabulka1">'RK-11-2012-24, př. 2'!$A$5:$E$58</definedName>
  </definedNames>
  <calcPr fullCalcOnLoad="1"/>
</workbook>
</file>

<file path=xl/sharedStrings.xml><?xml version="1.0" encoding="utf-8"?>
<sst xmlns="http://schemas.openxmlformats.org/spreadsheetml/2006/main" count="346" uniqueCount="114">
  <si>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</si>
  <si>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</si>
  <si>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</si>
  <si>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</si>
  <si>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</si>
  <si>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</si>
  <si>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</si>
  <si>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</si>
  <si>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</si>
  <si>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</si>
  <si>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</si>
  <si>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</si>
  <si>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</si>
  <si>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</si>
  <si>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</si>
  <si>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</si>
  <si>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</si>
  <si>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</si>
  <si>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</si>
  <si>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</si>
  <si>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</si>
  <si>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</si>
  <si>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</si>
  <si>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</si>
  <si>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</si>
  <si>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</si>
  <si>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</si>
  <si>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</si>
  <si>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</si>
  <si>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</si>
  <si>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</si>
  <si>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</si>
  <si>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</si>
  <si>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</si>
  <si>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</si>
  <si>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</si>
  <si>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</si>
  <si>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</si>
  <si>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</si>
  <si>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pol.5221</t>
  </si>
  <si>
    <t>pol.5223</t>
  </si>
  <si>
    <t>pol.5212</t>
  </si>
  <si>
    <t>Počet stran: 1</t>
  </si>
  <si>
    <t>Počet přepočtených úvazků 2012 - celkem</t>
  </si>
  <si>
    <t>MPSV 2012 - poskytnutá dotace</t>
  </si>
  <si>
    <t>Charitní pečovatelská služba Kamenice</t>
  </si>
  <si>
    <t>Domov pro seniory Pelhřimov</t>
  </si>
  <si>
    <t xml:space="preserve">Domov sv. Floriana o. s. </t>
  </si>
  <si>
    <t>Domov sv. Floriana</t>
  </si>
  <si>
    <t>Dům seniorů - Domov důchodců</t>
  </si>
  <si>
    <t>Integrované centrum sociálních služeb Jihlava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</si>
  <si>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</si>
  <si>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</si>
  <si>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</si>
  <si>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</si>
  <si>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</si>
  <si>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</si>
  <si>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</si>
  <si>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</si>
  <si>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</si>
  <si>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</si>
  <si>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Náměšť nad Oslavou</t>
  </si>
  <si>
    <t>Pečovatelská služba města Náměště nad Oslavou</t>
  </si>
  <si>
    <t>Město Počátky</t>
  </si>
  <si>
    <t>Město Polná</t>
  </si>
  <si>
    <t>Pečovatelská služba Polná</t>
  </si>
  <si>
    <t>Město Přibyslav</t>
  </si>
  <si>
    <t>Pečovatelská služba Přibyslav</t>
  </si>
  <si>
    <t>Město Třešť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</si>
  <si>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</si>
  <si>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</si>
  <si>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</si>
  <si>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</si>
  <si>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</si>
  <si>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</si>
  <si>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</si>
  <si>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</si>
  <si>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</si>
  <si>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</si>
  <si>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</si>
  <si>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</si>
  <si>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</si>
  <si>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</si>
  <si>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Slavíkov</t>
  </si>
  <si>
    <t>Obec Věcov</t>
  </si>
  <si>
    <t>Pečovatelská služba na území obce Věcov včetně místních částí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</si>
  <si>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</si>
  <si>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</si>
  <si>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</si>
  <si>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</si>
  <si>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</si>
  <si>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</si>
  <si>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</si>
  <si>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Pečovatelská služba ve Žďáře nad Sázavou</t>
  </si>
  <si>
    <t>Subregion Velké Dářko - dobrovolný svazek obcí</t>
  </si>
  <si>
    <t>Maximální návrh podpory</t>
  </si>
  <si>
    <t>Optimální návrh podpory</t>
  </si>
  <si>
    <t>,</t>
  </si>
  <si>
    <t>Kraj 2012 - požadavek</t>
  </si>
  <si>
    <t>Pečovatelská služba Třešť</t>
  </si>
  <si>
    <t>Výjezdnost</t>
  </si>
  <si>
    <t>A</t>
  </si>
  <si>
    <t>N</t>
  </si>
  <si>
    <t>75/150 tis/úv. dle výjezdnosti</t>
  </si>
  <si>
    <t>Požadavek MPSV + kraj 2012</t>
  </si>
  <si>
    <t>pol.5321</t>
  </si>
  <si>
    <t>pol.5222</t>
  </si>
  <si>
    <t>§ 4351 pol. 5212</t>
  </si>
  <si>
    <t>§ 4351 pol. 5321</t>
  </si>
  <si>
    <t>Pečovatelská služba - návrh na vyplacení dotace na rok 2012 pro NNO a obce.</t>
  </si>
  <si>
    <t xml:space="preserve">Výše dotace pro poskytovatele této služby je navržena ve výši součinu počtu přepočtených úvazků a částky 75/150 tis./úv. dle výjezdnosti služby.   Vypočtená výše dotace je zaokrouhlena na celé stovky Kč. </t>
  </si>
  <si>
    <t>Návrh na doplatek do výše částky 75/150 tis. na úvazek dle výjezdnosti</t>
  </si>
  <si>
    <t>Částečná dotace od Kraje Vysočina ve výši 20 tis.Kč/úvazek</t>
  </si>
  <si>
    <t>RK-11-2012-24,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</si>
</sst>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169" fontId="11" fillId="34" borderId="10" xfId="0" applyNumberFormat="1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vertical="center" wrapText="1"/>
    </xf>
    <xf numFmtId="167" fontId="11" fillId="34" borderId="12" xfId="0" applyNumberFormat="1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167" fontId="11" fillId="34" borderId="14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169" fontId="7" fillId="34" borderId="16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169" fontId="7" fillId="34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Border="1" applyAlignment="1" quotePrefix="1">
      <alignment vertical="center" wrapText="1"/>
    </xf>
    <xf numFmtId="0" fontId="8" fillId="0" borderId="18" xfId="0" applyNumberFormat="1" applyFont="1" applyBorder="1" applyAlignment="1" quotePrefix="1">
      <alignment vertical="center" wrapText="1"/>
    </xf>
    <xf numFmtId="2" fontId="8" fillId="0" borderId="18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quotePrefix="1">
      <alignment vertical="center" wrapText="1"/>
    </xf>
    <xf numFmtId="0" fontId="8" fillId="0" borderId="20" xfId="0" applyNumberFormat="1" applyFont="1" applyFill="1" applyBorder="1" applyAlignment="1" quotePrefix="1">
      <alignment vertical="center" wrapText="1"/>
    </xf>
    <xf numFmtId="2" fontId="8" fillId="0" borderId="20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23" xfId="0" applyNumberFormat="1" applyFont="1" applyBorder="1" applyAlignment="1">
      <alignment/>
    </xf>
    <xf numFmtId="3" fontId="8" fillId="0" borderId="23" xfId="47" applyNumberFormat="1" applyFont="1" applyFill="1" applyBorder="1">
      <alignment/>
      <protection/>
    </xf>
    <xf numFmtId="0" fontId="7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3" fontId="8" fillId="0" borderId="20" xfId="0" applyNumberFormat="1" applyFont="1" applyFill="1" applyBorder="1" applyAlignment="1">
      <alignment vertical="center" wrapText="1"/>
    </xf>
    <xf numFmtId="44" fontId="8" fillId="0" borderId="1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SheetLayoutView="80" zoomScalePageLayoutView="0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1" sqref="P1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3.421875" style="19" hidden="1" customWidth="1"/>
    <col min="6" max="6" width="9.28125" style="19" hidden="1" customWidth="1"/>
    <col min="7" max="7" width="15.7109375" style="20" customWidth="1"/>
    <col min="8" max="8" width="15.8515625" style="20" hidden="1" customWidth="1"/>
    <col min="9" max="9" width="16.7109375" style="20" hidden="1" customWidth="1"/>
    <col min="10" max="10" width="19.28125" style="20" hidden="1" customWidth="1"/>
    <col min="11" max="11" width="17.00390625" style="20" customWidth="1"/>
    <col min="12" max="12" width="17.140625" style="20" hidden="1" customWidth="1"/>
    <col min="13" max="13" width="17.140625" style="20" customWidth="1"/>
    <col min="14" max="14" width="17.140625" style="20" hidden="1" customWidth="1"/>
    <col min="15" max="16" width="9.140625" style="21" customWidth="1"/>
    <col min="17" max="17" width="9.140625" style="1" hidden="1" customWidth="1"/>
    <col min="18" max="18" width="17.00390625" style="6" hidden="1" customWidth="1"/>
    <col min="19" max="19" width="17.00390625" style="2" hidden="1" customWidth="1"/>
    <col min="20" max="16384" width="9.140625" style="1" customWidth="1"/>
  </cols>
  <sheetData>
    <row r="1" spans="15:16" ht="13.5">
      <c r="O1" s="68"/>
      <c r="P1" s="69" t="s">
        <v>113</v>
      </c>
    </row>
    <row r="2" spans="2:16" ht="13.5">
      <c r="B2" s="27"/>
      <c r="O2" s="22"/>
      <c r="P2" s="69" t="s">
        <v>42</v>
      </c>
    </row>
    <row r="3" spans="1:19" s="24" customFormat="1" ht="15">
      <c r="A3" s="64" t="s">
        <v>109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R3" s="25"/>
      <c r="S3" s="26"/>
    </row>
    <row r="4" spans="1:19" s="24" customFormat="1" ht="60" customHeight="1" thickBot="1">
      <c r="A4" s="66" t="s">
        <v>110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R4" s="25"/>
      <c r="S4" s="26"/>
    </row>
    <row r="5" spans="1:19" s="3" customFormat="1" ht="79.5" customHeight="1" thickBot="1">
      <c r="A5" s="29" t="s">
        <v>0</v>
      </c>
      <c r="B5" s="30" t="s">
        <v>1</v>
      </c>
      <c r="C5" s="30" t="s">
        <v>2</v>
      </c>
      <c r="D5" s="30" t="s">
        <v>3</v>
      </c>
      <c r="E5" s="31" t="s">
        <v>43</v>
      </c>
      <c r="F5" s="56" t="s">
        <v>100</v>
      </c>
      <c r="G5" s="32" t="s">
        <v>112</v>
      </c>
      <c r="H5" s="53" t="s">
        <v>98</v>
      </c>
      <c r="I5" s="53" t="s">
        <v>95</v>
      </c>
      <c r="J5" s="53" t="s">
        <v>96</v>
      </c>
      <c r="K5" s="53" t="s">
        <v>44</v>
      </c>
      <c r="L5" s="53" t="s">
        <v>103</v>
      </c>
      <c r="M5" s="53" t="s">
        <v>111</v>
      </c>
      <c r="N5" s="53" t="s">
        <v>104</v>
      </c>
      <c r="O5" s="62" t="s">
        <v>25</v>
      </c>
      <c r="P5" s="63"/>
      <c r="R5" s="9" t="s">
        <v>30</v>
      </c>
      <c r="S5" s="10" t="s">
        <v>31</v>
      </c>
    </row>
    <row r="6" spans="1:19" s="5" customFormat="1" ht="39">
      <c r="A6" s="33">
        <v>27668240</v>
      </c>
      <c r="B6" s="34" t="s">
        <v>32</v>
      </c>
      <c r="C6" s="34" t="s">
        <v>4</v>
      </c>
      <c r="D6" s="34" t="s">
        <v>5</v>
      </c>
      <c r="E6" s="35">
        <v>4.64</v>
      </c>
      <c r="F6" s="57" t="s">
        <v>101</v>
      </c>
      <c r="G6" s="36">
        <v>93000</v>
      </c>
      <c r="H6" s="59">
        <v>215000</v>
      </c>
      <c r="I6" s="54">
        <v>215000</v>
      </c>
      <c r="J6" s="54">
        <v>215000</v>
      </c>
      <c r="K6" s="54">
        <v>160000</v>
      </c>
      <c r="L6" s="54">
        <f>E6*150000</f>
        <v>696000</v>
      </c>
      <c r="M6" s="54">
        <f>N6-K6-G6</f>
        <v>177000</v>
      </c>
      <c r="N6" s="59">
        <f>+I6+H6</f>
        <v>430000</v>
      </c>
      <c r="O6" s="37" t="s">
        <v>24</v>
      </c>
      <c r="P6" s="38" t="s">
        <v>39</v>
      </c>
      <c r="R6" s="11">
        <f aca="true" t="shared" si="0" ref="R6:R57">38600*E6</f>
        <v>179104</v>
      </c>
      <c r="S6" s="12">
        <v>33000</v>
      </c>
    </row>
    <row r="7" spans="1:19" s="5" customFormat="1" ht="26.25">
      <c r="A7" s="33">
        <v>44990260</v>
      </c>
      <c r="B7" s="34" t="s">
        <v>7</v>
      </c>
      <c r="C7" s="34" t="s">
        <v>4</v>
      </c>
      <c r="D7" s="34" t="s">
        <v>21</v>
      </c>
      <c r="E7" s="35">
        <v>14.85</v>
      </c>
      <c r="F7" s="57" t="s">
        <v>101</v>
      </c>
      <c r="G7" s="36">
        <f>E7*20000</f>
        <v>297000</v>
      </c>
      <c r="H7" s="59">
        <v>630000</v>
      </c>
      <c r="I7" s="54">
        <v>1360000</v>
      </c>
      <c r="J7" s="54">
        <v>1360000</v>
      </c>
      <c r="K7" s="54">
        <v>954000</v>
      </c>
      <c r="L7" s="54">
        <f aca="true" t="shared" si="1" ref="L7:L17">E7*150000</f>
        <v>2227500</v>
      </c>
      <c r="M7" s="54">
        <f>N7-K7-G7</f>
        <v>739000</v>
      </c>
      <c r="N7" s="59">
        <f>+I7+H7</f>
        <v>1990000</v>
      </c>
      <c r="O7" s="37" t="s">
        <v>24</v>
      </c>
      <c r="P7" s="38" t="s">
        <v>40</v>
      </c>
      <c r="R7" s="11">
        <f t="shared" si="0"/>
        <v>573210</v>
      </c>
      <c r="S7" s="12">
        <v>121000</v>
      </c>
    </row>
    <row r="8" spans="1:19" s="5" customFormat="1" ht="26.25">
      <c r="A8" s="33">
        <v>44990260</v>
      </c>
      <c r="B8" s="34" t="s">
        <v>7</v>
      </c>
      <c r="C8" s="34" t="s">
        <v>4</v>
      </c>
      <c r="D8" s="34" t="s">
        <v>20</v>
      </c>
      <c r="E8" s="35">
        <v>2.55</v>
      </c>
      <c r="F8" s="57" t="s">
        <v>101</v>
      </c>
      <c r="G8" s="36">
        <f>E8*20000</f>
        <v>51000</v>
      </c>
      <c r="H8" s="59">
        <v>120000</v>
      </c>
      <c r="I8" s="54">
        <v>400000</v>
      </c>
      <c r="J8" s="54">
        <v>382000</v>
      </c>
      <c r="K8" s="54">
        <v>313000</v>
      </c>
      <c r="L8" s="59">
        <f t="shared" si="1"/>
        <v>382500</v>
      </c>
      <c r="M8" s="54">
        <f>L8-K8-G8</f>
        <v>18500</v>
      </c>
      <c r="N8" s="54">
        <f aca="true" t="shared" si="2" ref="N8:N58">+I8+H8</f>
        <v>520000</v>
      </c>
      <c r="O8" s="37" t="s">
        <v>24</v>
      </c>
      <c r="P8" s="38" t="s">
        <v>40</v>
      </c>
      <c r="R8" s="11">
        <f t="shared" si="0"/>
        <v>98430</v>
      </c>
      <c r="S8" s="12">
        <v>97900</v>
      </c>
    </row>
    <row r="9" spans="1:19" s="5" customFormat="1" ht="26.25">
      <c r="A9" s="33">
        <v>44990260</v>
      </c>
      <c r="B9" s="34" t="s">
        <v>7</v>
      </c>
      <c r="C9" s="34" t="s">
        <v>4</v>
      </c>
      <c r="D9" s="34" t="s">
        <v>18</v>
      </c>
      <c r="E9" s="35">
        <v>5.64</v>
      </c>
      <c r="F9" s="57" t="s">
        <v>101</v>
      </c>
      <c r="G9" s="36">
        <v>113000</v>
      </c>
      <c r="H9" s="59">
        <v>500000</v>
      </c>
      <c r="I9" s="54">
        <v>500000</v>
      </c>
      <c r="J9" s="54">
        <v>500000</v>
      </c>
      <c r="K9" s="54">
        <v>315000</v>
      </c>
      <c r="L9" s="59">
        <f t="shared" si="1"/>
        <v>846000</v>
      </c>
      <c r="M9" s="54">
        <f aca="true" t="shared" si="3" ref="M9:M28">L9-K9-G9</f>
        <v>418000</v>
      </c>
      <c r="N9" s="54">
        <f t="shared" si="2"/>
        <v>1000000</v>
      </c>
      <c r="O9" s="37" t="s">
        <v>24</v>
      </c>
      <c r="P9" s="38" t="s">
        <v>40</v>
      </c>
      <c r="R9" s="11">
        <f t="shared" si="0"/>
        <v>217704</v>
      </c>
      <c r="S9" s="12">
        <v>24200</v>
      </c>
    </row>
    <row r="10" spans="1:19" s="5" customFormat="1" ht="26.25">
      <c r="A10" s="33">
        <v>44990260</v>
      </c>
      <c r="B10" s="34" t="s">
        <v>7</v>
      </c>
      <c r="C10" s="34" t="s">
        <v>4</v>
      </c>
      <c r="D10" s="34" t="s">
        <v>8</v>
      </c>
      <c r="E10" s="35">
        <v>3.5</v>
      </c>
      <c r="F10" s="57" t="s">
        <v>101</v>
      </c>
      <c r="G10" s="36">
        <f>E10*20000</f>
        <v>70000</v>
      </c>
      <c r="H10" s="59">
        <v>250000</v>
      </c>
      <c r="I10" s="54">
        <v>450000</v>
      </c>
      <c r="J10" s="54">
        <v>450000</v>
      </c>
      <c r="K10" s="54">
        <v>315000</v>
      </c>
      <c r="L10" s="59">
        <f t="shared" si="1"/>
        <v>525000</v>
      </c>
      <c r="M10" s="54">
        <f t="shared" si="3"/>
        <v>140000</v>
      </c>
      <c r="N10" s="54">
        <f t="shared" si="2"/>
        <v>700000</v>
      </c>
      <c r="O10" s="37" t="s">
        <v>24</v>
      </c>
      <c r="P10" s="38" t="s">
        <v>40</v>
      </c>
      <c r="R10" s="11">
        <f t="shared" si="0"/>
        <v>135100</v>
      </c>
      <c r="S10" s="12">
        <v>7700</v>
      </c>
    </row>
    <row r="11" spans="1:19" s="5" customFormat="1" ht="26.25">
      <c r="A11" s="33">
        <v>44990260</v>
      </c>
      <c r="B11" s="39" t="s">
        <v>7</v>
      </c>
      <c r="C11" s="34" t="s">
        <v>4</v>
      </c>
      <c r="D11" s="39" t="s">
        <v>19</v>
      </c>
      <c r="E11" s="35">
        <v>7.53</v>
      </c>
      <c r="F11" s="57" t="s">
        <v>101</v>
      </c>
      <c r="G11" s="36">
        <v>151000</v>
      </c>
      <c r="H11" s="59">
        <v>700000</v>
      </c>
      <c r="I11" s="54">
        <v>600000</v>
      </c>
      <c r="J11" s="54">
        <v>600000</v>
      </c>
      <c r="K11" s="54">
        <v>360000</v>
      </c>
      <c r="L11" s="59">
        <f t="shared" si="1"/>
        <v>1129500</v>
      </c>
      <c r="M11" s="54">
        <f t="shared" si="3"/>
        <v>618500</v>
      </c>
      <c r="N11" s="54">
        <f t="shared" si="2"/>
        <v>1300000</v>
      </c>
      <c r="O11" s="37" t="s">
        <v>24</v>
      </c>
      <c r="P11" s="38" t="s">
        <v>40</v>
      </c>
      <c r="R11" s="11">
        <f t="shared" si="0"/>
        <v>290658</v>
      </c>
      <c r="S11" s="12">
        <v>102300</v>
      </c>
    </row>
    <row r="12" spans="1:19" s="5" customFormat="1" ht="26.25">
      <c r="A12" s="33">
        <v>44990260</v>
      </c>
      <c r="B12" s="34" t="s">
        <v>7</v>
      </c>
      <c r="C12" s="34" t="s">
        <v>4</v>
      </c>
      <c r="D12" s="34" t="s">
        <v>29</v>
      </c>
      <c r="E12" s="35">
        <v>0.85</v>
      </c>
      <c r="F12" s="57" t="s">
        <v>101</v>
      </c>
      <c r="G12" s="36">
        <f>E12*20000</f>
        <v>17000</v>
      </c>
      <c r="H12" s="59">
        <v>36000</v>
      </c>
      <c r="I12" s="54">
        <v>166000</v>
      </c>
      <c r="J12" s="54">
        <v>127000</v>
      </c>
      <c r="K12" s="54">
        <v>90000</v>
      </c>
      <c r="L12" s="59">
        <f t="shared" si="1"/>
        <v>127500</v>
      </c>
      <c r="M12" s="54">
        <f t="shared" si="3"/>
        <v>20500</v>
      </c>
      <c r="N12" s="54">
        <f t="shared" si="2"/>
        <v>202000</v>
      </c>
      <c r="O12" s="37" t="s">
        <v>24</v>
      </c>
      <c r="P12" s="38" t="s">
        <v>40</v>
      </c>
      <c r="R12" s="11">
        <f t="shared" si="0"/>
        <v>32810</v>
      </c>
      <c r="S12" s="12">
        <v>55000</v>
      </c>
    </row>
    <row r="13" spans="1:19" s="5" customFormat="1" ht="26.25">
      <c r="A13" s="33">
        <v>44990260</v>
      </c>
      <c r="B13" s="34" t="s">
        <v>7</v>
      </c>
      <c r="C13" s="34" t="s">
        <v>4</v>
      </c>
      <c r="D13" s="34" t="s">
        <v>22</v>
      </c>
      <c r="E13" s="35">
        <v>10.48</v>
      </c>
      <c r="F13" s="57" t="s">
        <v>101</v>
      </c>
      <c r="G13" s="36">
        <v>210000</v>
      </c>
      <c r="H13" s="59">
        <v>366500</v>
      </c>
      <c r="I13" s="54">
        <v>1733000</v>
      </c>
      <c r="J13" s="54">
        <v>1572000</v>
      </c>
      <c r="K13" s="54">
        <v>1320000</v>
      </c>
      <c r="L13" s="59">
        <f t="shared" si="1"/>
        <v>1572000</v>
      </c>
      <c r="M13" s="54">
        <f t="shared" si="3"/>
        <v>42000</v>
      </c>
      <c r="N13" s="54">
        <f t="shared" si="2"/>
        <v>2099500</v>
      </c>
      <c r="O13" s="37" t="s">
        <v>24</v>
      </c>
      <c r="P13" s="38" t="s">
        <v>40</v>
      </c>
      <c r="R13" s="11">
        <f t="shared" si="0"/>
        <v>404528</v>
      </c>
      <c r="S13" s="12">
        <v>77000</v>
      </c>
    </row>
    <row r="14" spans="1:19" s="5" customFormat="1" ht="26.25">
      <c r="A14" s="33">
        <v>44990260</v>
      </c>
      <c r="B14" s="39" t="s">
        <v>7</v>
      </c>
      <c r="C14" s="39" t="s">
        <v>4</v>
      </c>
      <c r="D14" s="39" t="s">
        <v>45</v>
      </c>
      <c r="E14" s="40">
        <v>3.73</v>
      </c>
      <c r="F14" s="58" t="s">
        <v>101</v>
      </c>
      <c r="G14" s="36">
        <v>0</v>
      </c>
      <c r="H14" s="59">
        <v>300000</v>
      </c>
      <c r="I14" s="54">
        <v>300000</v>
      </c>
      <c r="J14" s="54">
        <v>300000</v>
      </c>
      <c r="K14" s="54">
        <v>225000</v>
      </c>
      <c r="L14" s="59">
        <f t="shared" si="1"/>
        <v>559500</v>
      </c>
      <c r="M14" s="54">
        <f t="shared" si="3"/>
        <v>334500</v>
      </c>
      <c r="N14" s="54">
        <f t="shared" si="2"/>
        <v>600000</v>
      </c>
      <c r="O14" s="37" t="s">
        <v>24</v>
      </c>
      <c r="P14" s="38" t="s">
        <v>40</v>
      </c>
      <c r="R14" s="11">
        <f t="shared" si="0"/>
        <v>143978</v>
      </c>
      <c r="S14" s="12"/>
    </row>
    <row r="15" spans="1:19" s="5" customFormat="1" ht="26.25">
      <c r="A15" s="33">
        <v>49026852</v>
      </c>
      <c r="B15" s="34" t="s">
        <v>33</v>
      </c>
      <c r="C15" s="34" t="s">
        <v>4</v>
      </c>
      <c r="D15" s="34" t="s">
        <v>34</v>
      </c>
      <c r="E15" s="35">
        <v>5.7</v>
      </c>
      <c r="F15" s="57" t="s">
        <v>101</v>
      </c>
      <c r="G15" s="36">
        <f>E15*20000</f>
        <v>114000</v>
      </c>
      <c r="H15" s="59">
        <v>200000</v>
      </c>
      <c r="I15" s="54">
        <v>900000</v>
      </c>
      <c r="J15" s="54">
        <v>855000</v>
      </c>
      <c r="K15" s="54">
        <v>615000</v>
      </c>
      <c r="L15" s="59">
        <f t="shared" si="1"/>
        <v>855000</v>
      </c>
      <c r="M15" s="54">
        <f t="shared" si="3"/>
        <v>126000</v>
      </c>
      <c r="N15" s="54">
        <f t="shared" si="2"/>
        <v>1100000</v>
      </c>
      <c r="O15" s="37" t="s">
        <v>24</v>
      </c>
      <c r="P15" s="38" t="s">
        <v>40</v>
      </c>
      <c r="R15" s="11">
        <f t="shared" si="0"/>
        <v>220020</v>
      </c>
      <c r="S15" s="12">
        <v>19800</v>
      </c>
    </row>
    <row r="16" spans="1:20" s="5" customFormat="1" ht="26.25">
      <c r="A16" s="33">
        <v>47224444</v>
      </c>
      <c r="B16" s="34" t="s">
        <v>13</v>
      </c>
      <c r="C16" s="34" t="s">
        <v>4</v>
      </c>
      <c r="D16" s="34" t="s">
        <v>16</v>
      </c>
      <c r="E16" s="35">
        <v>5.4</v>
      </c>
      <c r="F16" s="57" t="s">
        <v>101</v>
      </c>
      <c r="G16" s="36">
        <v>108000</v>
      </c>
      <c r="H16" s="59">
        <v>100000</v>
      </c>
      <c r="I16" s="54">
        <v>763000</v>
      </c>
      <c r="J16" s="54">
        <v>763000</v>
      </c>
      <c r="K16" s="54">
        <v>604000</v>
      </c>
      <c r="L16" s="59">
        <f t="shared" si="1"/>
        <v>810000</v>
      </c>
      <c r="M16" s="54">
        <f t="shared" si="3"/>
        <v>98000</v>
      </c>
      <c r="N16" s="54">
        <f t="shared" si="2"/>
        <v>863000</v>
      </c>
      <c r="O16" s="37" t="s">
        <v>24</v>
      </c>
      <c r="P16" s="38" t="s">
        <v>40</v>
      </c>
      <c r="R16" s="11">
        <f t="shared" si="0"/>
        <v>208440</v>
      </c>
      <c r="S16" s="12">
        <v>27500</v>
      </c>
      <c r="T16" s="52"/>
    </row>
    <row r="17" spans="1:19" s="5" customFormat="1" ht="26.25">
      <c r="A17" s="33">
        <v>49056441</v>
      </c>
      <c r="B17" s="34" t="s">
        <v>15</v>
      </c>
      <c r="C17" s="34" t="s">
        <v>4</v>
      </c>
      <c r="D17" s="34" t="s">
        <v>4</v>
      </c>
      <c r="E17" s="35">
        <v>3.9</v>
      </c>
      <c r="F17" s="57" t="s">
        <v>101</v>
      </c>
      <c r="G17" s="36">
        <f>E17*20000</f>
        <v>78000</v>
      </c>
      <c r="H17" s="59">
        <v>50000</v>
      </c>
      <c r="I17" s="54">
        <v>637800</v>
      </c>
      <c r="J17" s="54">
        <v>585000</v>
      </c>
      <c r="K17" s="54">
        <v>216000</v>
      </c>
      <c r="L17" s="59">
        <f t="shared" si="1"/>
        <v>585000</v>
      </c>
      <c r="M17" s="54">
        <f t="shared" si="3"/>
        <v>291000</v>
      </c>
      <c r="N17" s="54">
        <f t="shared" si="2"/>
        <v>687800</v>
      </c>
      <c r="O17" s="37" t="s">
        <v>24</v>
      </c>
      <c r="P17" s="38" t="s">
        <v>40</v>
      </c>
      <c r="R17" s="11">
        <f t="shared" si="0"/>
        <v>150540</v>
      </c>
      <c r="S17" s="12">
        <v>27500</v>
      </c>
    </row>
    <row r="18" spans="1:19" s="5" customFormat="1" ht="26.25">
      <c r="A18" s="33">
        <v>75634074</v>
      </c>
      <c r="B18" s="34" t="s">
        <v>14</v>
      </c>
      <c r="C18" s="34" t="s">
        <v>4</v>
      </c>
      <c r="D18" s="34" t="s">
        <v>6</v>
      </c>
      <c r="E18" s="35">
        <v>2.02</v>
      </c>
      <c r="F18" s="57" t="s">
        <v>102</v>
      </c>
      <c r="G18" s="36">
        <v>40000</v>
      </c>
      <c r="H18" s="59">
        <v>0</v>
      </c>
      <c r="I18" s="54">
        <v>352200</v>
      </c>
      <c r="J18" s="54">
        <v>303000</v>
      </c>
      <c r="K18" s="54">
        <v>316000</v>
      </c>
      <c r="L18" s="59">
        <f>E18*75000</f>
        <v>151500</v>
      </c>
      <c r="M18" s="54">
        <v>0</v>
      </c>
      <c r="N18" s="54">
        <f t="shared" si="2"/>
        <v>352200</v>
      </c>
      <c r="O18" s="37" t="s">
        <v>24</v>
      </c>
      <c r="P18" s="38" t="s">
        <v>41</v>
      </c>
      <c r="R18" s="11">
        <f t="shared" si="0"/>
        <v>77972</v>
      </c>
      <c r="S18" s="12">
        <v>11000</v>
      </c>
    </row>
    <row r="19" spans="1:19" s="5" customFormat="1" ht="26.25">
      <c r="A19" s="33">
        <v>15060233</v>
      </c>
      <c r="B19" s="34" t="s">
        <v>9</v>
      </c>
      <c r="C19" s="34" t="s">
        <v>4</v>
      </c>
      <c r="D19" s="34" t="s">
        <v>10</v>
      </c>
      <c r="E19" s="35">
        <v>1.41</v>
      </c>
      <c r="F19" s="57" t="s">
        <v>102</v>
      </c>
      <c r="G19" s="36">
        <v>28000</v>
      </c>
      <c r="H19" s="59">
        <v>38000</v>
      </c>
      <c r="I19" s="54">
        <v>310000</v>
      </c>
      <c r="J19" s="54">
        <v>211000</v>
      </c>
      <c r="K19" s="54">
        <v>224000</v>
      </c>
      <c r="L19" s="59">
        <f aca="true" t="shared" si="4" ref="L19:L24">E19*150000</f>
        <v>211500</v>
      </c>
      <c r="M19" s="54">
        <v>0</v>
      </c>
      <c r="N19" s="54">
        <f t="shared" si="2"/>
        <v>348000</v>
      </c>
      <c r="O19" s="37" t="s">
        <v>24</v>
      </c>
      <c r="P19" s="38" t="s">
        <v>40</v>
      </c>
      <c r="R19" s="11">
        <f t="shared" si="0"/>
        <v>54426</v>
      </c>
      <c r="S19" s="12">
        <v>11000</v>
      </c>
    </row>
    <row r="20" spans="1:19" s="5" customFormat="1" ht="26.25">
      <c r="A20" s="33">
        <v>15060233</v>
      </c>
      <c r="B20" s="39" t="s">
        <v>9</v>
      </c>
      <c r="C20" s="39" t="s">
        <v>4</v>
      </c>
      <c r="D20" s="39" t="s">
        <v>12</v>
      </c>
      <c r="E20" s="35">
        <v>1.26</v>
      </c>
      <c r="F20" s="57" t="s">
        <v>102</v>
      </c>
      <c r="G20" s="36">
        <v>25000</v>
      </c>
      <c r="H20" s="59">
        <v>23000</v>
      </c>
      <c r="I20" s="54">
        <v>214000</v>
      </c>
      <c r="J20" s="54">
        <v>189000</v>
      </c>
      <c r="K20" s="54">
        <v>121000</v>
      </c>
      <c r="L20" s="59">
        <f t="shared" si="4"/>
        <v>189000</v>
      </c>
      <c r="M20" s="54">
        <f t="shared" si="3"/>
        <v>43000</v>
      </c>
      <c r="N20" s="54">
        <f t="shared" si="2"/>
        <v>237000</v>
      </c>
      <c r="O20" s="37" t="s">
        <v>24</v>
      </c>
      <c r="P20" s="38" t="s">
        <v>40</v>
      </c>
      <c r="R20" s="11">
        <f t="shared" si="0"/>
        <v>48636</v>
      </c>
      <c r="S20" s="12">
        <v>11000</v>
      </c>
    </row>
    <row r="21" spans="1:19" s="5" customFormat="1" ht="26.25">
      <c r="A21" s="33">
        <v>15060233</v>
      </c>
      <c r="B21" s="39" t="s">
        <v>9</v>
      </c>
      <c r="C21" s="39" t="s">
        <v>4</v>
      </c>
      <c r="D21" s="39" t="s">
        <v>35</v>
      </c>
      <c r="E21" s="35">
        <v>4.52</v>
      </c>
      <c r="F21" s="57" t="s">
        <v>101</v>
      </c>
      <c r="G21" s="36">
        <v>90000</v>
      </c>
      <c r="H21" s="59">
        <v>60000</v>
      </c>
      <c r="I21" s="54">
        <v>806000</v>
      </c>
      <c r="J21" s="54">
        <v>678000</v>
      </c>
      <c r="K21" s="54">
        <v>324000</v>
      </c>
      <c r="L21" s="59">
        <f t="shared" si="4"/>
        <v>677999.9999999999</v>
      </c>
      <c r="M21" s="54">
        <f t="shared" si="3"/>
        <v>263999.9999999999</v>
      </c>
      <c r="N21" s="54">
        <f t="shared" si="2"/>
        <v>866000</v>
      </c>
      <c r="O21" s="37" t="s">
        <v>24</v>
      </c>
      <c r="P21" s="38" t="s">
        <v>40</v>
      </c>
      <c r="R21" s="11">
        <f t="shared" si="0"/>
        <v>174471.99999999997</v>
      </c>
      <c r="S21" s="12">
        <v>5500</v>
      </c>
    </row>
    <row r="22" spans="1:19" s="5" customFormat="1" ht="26.25">
      <c r="A22" s="33">
        <v>15060233</v>
      </c>
      <c r="B22" s="34" t="s">
        <v>9</v>
      </c>
      <c r="C22" s="34" t="s">
        <v>4</v>
      </c>
      <c r="D22" s="34" t="s">
        <v>11</v>
      </c>
      <c r="E22" s="35">
        <v>8.15</v>
      </c>
      <c r="F22" s="57" t="s">
        <v>101</v>
      </c>
      <c r="G22" s="36">
        <v>163000</v>
      </c>
      <c r="H22" s="59">
        <v>140000</v>
      </c>
      <c r="I22" s="54">
        <v>1108000</v>
      </c>
      <c r="J22" s="54">
        <v>1108000</v>
      </c>
      <c r="K22" s="54">
        <v>810000</v>
      </c>
      <c r="L22" s="59">
        <f t="shared" si="4"/>
        <v>1222500</v>
      </c>
      <c r="M22" s="54">
        <f t="shared" si="3"/>
        <v>249500</v>
      </c>
      <c r="N22" s="54">
        <f t="shared" si="2"/>
        <v>1248000</v>
      </c>
      <c r="O22" s="37" t="s">
        <v>24</v>
      </c>
      <c r="P22" s="38" t="s">
        <v>40</v>
      </c>
      <c r="R22" s="11">
        <f t="shared" si="0"/>
        <v>314590</v>
      </c>
      <c r="S22" s="12">
        <v>286000</v>
      </c>
    </row>
    <row r="23" spans="1:19" s="5" customFormat="1" ht="26.25">
      <c r="A23" s="33">
        <v>15060233</v>
      </c>
      <c r="B23" s="34" t="s">
        <v>9</v>
      </c>
      <c r="C23" s="34" t="s">
        <v>4</v>
      </c>
      <c r="D23" s="34" t="s">
        <v>36</v>
      </c>
      <c r="E23" s="35">
        <v>2.01</v>
      </c>
      <c r="F23" s="57" t="s">
        <v>101</v>
      </c>
      <c r="G23" s="36">
        <v>40000</v>
      </c>
      <c r="H23" s="59">
        <v>59000</v>
      </c>
      <c r="I23" s="54">
        <v>377500</v>
      </c>
      <c r="J23" s="54">
        <v>301000</v>
      </c>
      <c r="K23" s="54">
        <v>256000</v>
      </c>
      <c r="L23" s="59">
        <f t="shared" si="4"/>
        <v>301499.99999999994</v>
      </c>
      <c r="M23" s="54">
        <f t="shared" si="3"/>
        <v>5499.999999999942</v>
      </c>
      <c r="N23" s="54">
        <f t="shared" si="2"/>
        <v>436500</v>
      </c>
      <c r="O23" s="37" t="s">
        <v>24</v>
      </c>
      <c r="P23" s="38" t="s">
        <v>40</v>
      </c>
      <c r="R23" s="11">
        <f t="shared" si="0"/>
        <v>77585.99999999999</v>
      </c>
      <c r="S23" s="12">
        <v>11000</v>
      </c>
    </row>
    <row r="24" spans="1:19" s="5" customFormat="1" ht="26.25">
      <c r="A24" s="33">
        <v>47224541</v>
      </c>
      <c r="B24" s="34" t="s">
        <v>17</v>
      </c>
      <c r="C24" s="34" t="s">
        <v>4</v>
      </c>
      <c r="D24" s="34" t="s">
        <v>4</v>
      </c>
      <c r="E24" s="35">
        <v>4.2</v>
      </c>
      <c r="F24" s="57" t="s">
        <v>101</v>
      </c>
      <c r="G24" s="36">
        <f>E24*20000</f>
        <v>84000</v>
      </c>
      <c r="H24" s="59">
        <v>150000</v>
      </c>
      <c r="I24" s="54">
        <v>746000</v>
      </c>
      <c r="J24" s="54">
        <v>630000</v>
      </c>
      <c r="K24" s="54">
        <v>472000</v>
      </c>
      <c r="L24" s="59">
        <f t="shared" si="4"/>
        <v>630000</v>
      </c>
      <c r="M24" s="54">
        <f t="shared" si="3"/>
        <v>74000</v>
      </c>
      <c r="N24" s="54">
        <f t="shared" si="2"/>
        <v>896000</v>
      </c>
      <c r="O24" s="37" t="s">
        <v>24</v>
      </c>
      <c r="P24" s="38" t="s">
        <v>40</v>
      </c>
      <c r="R24" s="11">
        <f t="shared" si="0"/>
        <v>162120</v>
      </c>
      <c r="S24" s="12">
        <v>14300</v>
      </c>
    </row>
    <row r="25" spans="1:19" s="5" customFormat="1" ht="26.25">
      <c r="A25" s="33">
        <v>75136295</v>
      </c>
      <c r="B25" s="39" t="s">
        <v>46</v>
      </c>
      <c r="C25" s="39" t="s">
        <v>4</v>
      </c>
      <c r="D25" s="39" t="s">
        <v>6</v>
      </c>
      <c r="E25" s="40">
        <v>10.75</v>
      </c>
      <c r="F25" s="58" t="s">
        <v>102</v>
      </c>
      <c r="G25" s="36">
        <v>0</v>
      </c>
      <c r="H25" s="59">
        <v>50000</v>
      </c>
      <c r="I25" s="54">
        <v>1220000</v>
      </c>
      <c r="J25" s="54">
        <v>860000</v>
      </c>
      <c r="K25" s="54">
        <v>758000</v>
      </c>
      <c r="L25" s="59">
        <f>E25*75000</f>
        <v>806250</v>
      </c>
      <c r="M25" s="54">
        <v>48200</v>
      </c>
      <c r="N25" s="54">
        <f t="shared" si="2"/>
        <v>1270000</v>
      </c>
      <c r="O25" s="37" t="s">
        <v>24</v>
      </c>
      <c r="P25" s="38" t="s">
        <v>105</v>
      </c>
      <c r="R25" s="11">
        <f t="shared" si="0"/>
        <v>414950</v>
      </c>
      <c r="S25" s="12"/>
    </row>
    <row r="26" spans="1:19" s="5" customFormat="1" ht="26.25">
      <c r="A26" s="33">
        <v>28560531</v>
      </c>
      <c r="B26" s="39" t="s">
        <v>47</v>
      </c>
      <c r="C26" s="39" t="s">
        <v>4</v>
      </c>
      <c r="D26" s="39" t="s">
        <v>48</v>
      </c>
      <c r="E26" s="40">
        <v>4</v>
      </c>
      <c r="F26" s="58" t="s">
        <v>102</v>
      </c>
      <c r="G26" s="36">
        <v>0</v>
      </c>
      <c r="H26" s="59">
        <v>0</v>
      </c>
      <c r="I26" s="54">
        <v>562000</v>
      </c>
      <c r="J26" s="54">
        <v>320000</v>
      </c>
      <c r="K26" s="54">
        <v>346000</v>
      </c>
      <c r="L26" s="59">
        <f>E26*75000</f>
        <v>300000</v>
      </c>
      <c r="M26" s="54">
        <v>0</v>
      </c>
      <c r="N26" s="54">
        <f t="shared" si="2"/>
        <v>562000</v>
      </c>
      <c r="O26" s="37" t="s">
        <v>24</v>
      </c>
      <c r="P26" s="38" t="s">
        <v>106</v>
      </c>
      <c r="R26" s="11">
        <f t="shared" si="0"/>
        <v>154400</v>
      </c>
      <c r="S26" s="12"/>
    </row>
    <row r="27" spans="1:19" s="5" customFormat="1" ht="26.25">
      <c r="A27" s="33">
        <v>63893703</v>
      </c>
      <c r="B27" s="39" t="s">
        <v>49</v>
      </c>
      <c r="C27" s="39" t="s">
        <v>4</v>
      </c>
      <c r="D27" s="39" t="s">
        <v>49</v>
      </c>
      <c r="E27" s="40">
        <v>4.2</v>
      </c>
      <c r="F27" s="58" t="s">
        <v>102</v>
      </c>
      <c r="G27" s="36">
        <v>0</v>
      </c>
      <c r="H27" s="59">
        <v>0</v>
      </c>
      <c r="I27" s="54">
        <v>363560</v>
      </c>
      <c r="J27" s="54">
        <v>336000</v>
      </c>
      <c r="K27" s="54">
        <v>148000</v>
      </c>
      <c r="L27" s="59">
        <f aca="true" t="shared" si="5" ref="L27:L34">E27*75000</f>
        <v>315000</v>
      </c>
      <c r="M27" s="54">
        <f t="shared" si="3"/>
        <v>167000</v>
      </c>
      <c r="N27" s="54">
        <f t="shared" si="2"/>
        <v>363560</v>
      </c>
      <c r="O27" s="37" t="s">
        <v>24</v>
      </c>
      <c r="P27" s="38" t="s">
        <v>105</v>
      </c>
      <c r="R27" s="11">
        <f t="shared" si="0"/>
        <v>162120</v>
      </c>
      <c r="S27" s="12"/>
    </row>
    <row r="28" spans="1:19" s="5" customFormat="1" ht="39">
      <c r="A28" s="33">
        <v>400840</v>
      </c>
      <c r="B28" s="39" t="s">
        <v>50</v>
      </c>
      <c r="C28" s="39" t="s">
        <v>4</v>
      </c>
      <c r="D28" s="39" t="s">
        <v>4</v>
      </c>
      <c r="E28" s="40">
        <v>56.6</v>
      </c>
      <c r="F28" s="58" t="s">
        <v>102</v>
      </c>
      <c r="G28" s="36">
        <v>0</v>
      </c>
      <c r="H28" s="59">
        <v>550000</v>
      </c>
      <c r="I28" s="54">
        <v>3780000</v>
      </c>
      <c r="J28" s="54">
        <v>3780000</v>
      </c>
      <c r="K28" s="54">
        <v>3289000</v>
      </c>
      <c r="L28" s="59">
        <f t="shared" si="5"/>
        <v>4245000</v>
      </c>
      <c r="M28" s="54">
        <f t="shared" si="3"/>
        <v>956000</v>
      </c>
      <c r="N28" s="54">
        <f t="shared" si="2"/>
        <v>4330000</v>
      </c>
      <c r="O28" s="37" t="s">
        <v>24</v>
      </c>
      <c r="P28" s="38" t="s">
        <v>105</v>
      </c>
      <c r="R28" s="11">
        <f t="shared" si="0"/>
        <v>2184760</v>
      </c>
      <c r="S28" s="12"/>
    </row>
    <row r="29" spans="1:19" s="5" customFormat="1" ht="26.25">
      <c r="A29" s="33">
        <v>285668</v>
      </c>
      <c r="B29" s="39" t="s">
        <v>51</v>
      </c>
      <c r="C29" s="39" t="s">
        <v>4</v>
      </c>
      <c r="D29" s="39" t="s">
        <v>51</v>
      </c>
      <c r="E29" s="40">
        <v>3.05</v>
      </c>
      <c r="F29" s="58" t="s">
        <v>102</v>
      </c>
      <c r="G29" s="36">
        <v>0</v>
      </c>
      <c r="H29" s="59">
        <v>30000</v>
      </c>
      <c r="I29" s="54">
        <v>300000</v>
      </c>
      <c r="J29" s="54">
        <v>244000</v>
      </c>
      <c r="K29" s="54">
        <v>180000</v>
      </c>
      <c r="L29" s="59">
        <f t="shared" si="5"/>
        <v>228750</v>
      </c>
      <c r="M29" s="54">
        <v>48700</v>
      </c>
      <c r="N29" s="54">
        <f t="shared" si="2"/>
        <v>330000</v>
      </c>
      <c r="O29" s="37" t="s">
        <v>24</v>
      </c>
      <c r="P29" s="38" t="s">
        <v>105</v>
      </c>
      <c r="R29" s="11">
        <f t="shared" si="0"/>
        <v>117730</v>
      </c>
      <c r="S29" s="12"/>
    </row>
    <row r="30" spans="1:19" s="5" customFormat="1" ht="26.25">
      <c r="A30" s="33">
        <v>248185</v>
      </c>
      <c r="B30" s="39" t="s">
        <v>52</v>
      </c>
      <c r="C30" s="39" t="s">
        <v>4</v>
      </c>
      <c r="D30" s="39" t="s">
        <v>4</v>
      </c>
      <c r="E30" s="40">
        <v>3</v>
      </c>
      <c r="F30" s="58" t="s">
        <v>102</v>
      </c>
      <c r="G30" s="36">
        <v>0</v>
      </c>
      <c r="H30" s="59">
        <v>0</v>
      </c>
      <c r="I30" s="54">
        <v>200000</v>
      </c>
      <c r="J30" s="54">
        <v>200000</v>
      </c>
      <c r="K30" s="54">
        <v>180000</v>
      </c>
      <c r="L30" s="54">
        <f t="shared" si="5"/>
        <v>225000</v>
      </c>
      <c r="M30" s="54">
        <f>N30-K30-G30</f>
        <v>20000</v>
      </c>
      <c r="N30" s="59">
        <f t="shared" si="2"/>
        <v>200000</v>
      </c>
      <c r="O30" s="37" t="s">
        <v>24</v>
      </c>
      <c r="P30" s="38" t="s">
        <v>105</v>
      </c>
      <c r="R30" s="11">
        <f t="shared" si="0"/>
        <v>115800</v>
      </c>
      <c r="S30" s="12"/>
    </row>
    <row r="31" spans="1:19" s="5" customFormat="1" ht="39">
      <c r="A31" s="33">
        <v>267538</v>
      </c>
      <c r="B31" s="39" t="s">
        <v>53</v>
      </c>
      <c r="C31" s="39" t="s">
        <v>4</v>
      </c>
      <c r="D31" s="39" t="s">
        <v>54</v>
      </c>
      <c r="E31" s="40">
        <v>11</v>
      </c>
      <c r="F31" s="58" t="s">
        <v>102</v>
      </c>
      <c r="G31" s="36">
        <v>0</v>
      </c>
      <c r="H31" s="59">
        <v>0</v>
      </c>
      <c r="I31" s="54">
        <v>1723000</v>
      </c>
      <c r="J31" s="54">
        <v>880000</v>
      </c>
      <c r="K31" s="54">
        <v>742000</v>
      </c>
      <c r="L31" s="59">
        <f t="shared" si="5"/>
        <v>825000</v>
      </c>
      <c r="M31" s="54">
        <f aca="true" t="shared" si="6" ref="M31:M40">L31-K31-G31</f>
        <v>83000</v>
      </c>
      <c r="N31" s="54">
        <f t="shared" si="2"/>
        <v>1723000</v>
      </c>
      <c r="O31" s="37" t="s">
        <v>24</v>
      </c>
      <c r="P31" s="38" t="s">
        <v>105</v>
      </c>
      <c r="R31" s="11">
        <f t="shared" si="0"/>
        <v>424600</v>
      </c>
      <c r="S31" s="12"/>
    </row>
    <row r="32" spans="1:19" s="5" customFormat="1" ht="26.25">
      <c r="A32" s="33">
        <v>289531</v>
      </c>
      <c r="B32" s="39" t="s">
        <v>55</v>
      </c>
      <c r="C32" s="39" t="s">
        <v>4</v>
      </c>
      <c r="D32" s="39" t="s">
        <v>56</v>
      </c>
      <c r="E32" s="40">
        <v>3</v>
      </c>
      <c r="F32" s="58" t="s">
        <v>102</v>
      </c>
      <c r="G32" s="36">
        <v>0</v>
      </c>
      <c r="H32" s="59">
        <v>15000</v>
      </c>
      <c r="I32" s="54">
        <v>420000</v>
      </c>
      <c r="J32" s="54">
        <v>240000</v>
      </c>
      <c r="K32" s="54">
        <v>198000</v>
      </c>
      <c r="L32" s="59">
        <f t="shared" si="5"/>
        <v>225000</v>
      </c>
      <c r="M32" s="54">
        <f t="shared" si="6"/>
        <v>27000</v>
      </c>
      <c r="N32" s="54">
        <f t="shared" si="2"/>
        <v>435000</v>
      </c>
      <c r="O32" s="37" t="s">
        <v>24</v>
      </c>
      <c r="P32" s="38" t="s">
        <v>105</v>
      </c>
      <c r="R32" s="11">
        <f t="shared" si="0"/>
        <v>115800</v>
      </c>
      <c r="S32" s="12"/>
    </row>
    <row r="33" spans="1:19" s="5" customFormat="1" ht="39">
      <c r="A33" s="33">
        <v>267759</v>
      </c>
      <c r="B33" s="39" t="s">
        <v>57</v>
      </c>
      <c r="C33" s="39" t="s">
        <v>4</v>
      </c>
      <c r="D33" s="39" t="s">
        <v>58</v>
      </c>
      <c r="E33" s="40">
        <v>10.33</v>
      </c>
      <c r="F33" s="58" t="s">
        <v>102</v>
      </c>
      <c r="G33" s="36">
        <v>0</v>
      </c>
      <c r="H33" s="59">
        <v>50000</v>
      </c>
      <c r="I33" s="54">
        <v>1911100</v>
      </c>
      <c r="J33" s="54">
        <v>824000</v>
      </c>
      <c r="K33" s="54">
        <v>667000</v>
      </c>
      <c r="L33" s="59">
        <f t="shared" si="5"/>
        <v>774750</v>
      </c>
      <c r="M33" s="54">
        <v>107700</v>
      </c>
      <c r="N33" s="54">
        <f t="shared" si="2"/>
        <v>1961100</v>
      </c>
      <c r="O33" s="37" t="s">
        <v>24</v>
      </c>
      <c r="P33" s="38" t="s">
        <v>105</v>
      </c>
      <c r="R33" s="11">
        <f t="shared" si="0"/>
        <v>398738</v>
      </c>
      <c r="S33" s="12"/>
    </row>
    <row r="34" spans="1:19" s="5" customFormat="1" ht="26.25">
      <c r="A34" s="33">
        <v>289931</v>
      </c>
      <c r="B34" s="39" t="s">
        <v>59</v>
      </c>
      <c r="C34" s="39" t="s">
        <v>4</v>
      </c>
      <c r="D34" s="39" t="s">
        <v>60</v>
      </c>
      <c r="E34" s="40">
        <v>2.8</v>
      </c>
      <c r="F34" s="58" t="s">
        <v>102</v>
      </c>
      <c r="G34" s="36">
        <v>0</v>
      </c>
      <c r="H34" s="59">
        <v>0</v>
      </c>
      <c r="I34" s="54">
        <v>250000</v>
      </c>
      <c r="J34" s="54">
        <v>224000</v>
      </c>
      <c r="K34" s="54">
        <v>189000</v>
      </c>
      <c r="L34" s="59">
        <f t="shared" si="5"/>
        <v>210000</v>
      </c>
      <c r="M34" s="54">
        <f t="shared" si="6"/>
        <v>21000</v>
      </c>
      <c r="N34" s="54">
        <f t="shared" si="2"/>
        <v>250000</v>
      </c>
      <c r="O34" s="37" t="s">
        <v>24</v>
      </c>
      <c r="P34" s="38" t="s">
        <v>105</v>
      </c>
      <c r="R34" s="11">
        <f t="shared" si="0"/>
        <v>108080</v>
      </c>
      <c r="S34" s="12"/>
    </row>
    <row r="35" spans="1:19" s="5" customFormat="1" ht="26.25">
      <c r="A35" s="33">
        <v>289965</v>
      </c>
      <c r="B35" s="39" t="s">
        <v>61</v>
      </c>
      <c r="C35" s="39" t="s">
        <v>4</v>
      </c>
      <c r="D35" s="39" t="s">
        <v>62</v>
      </c>
      <c r="E35" s="40">
        <v>0.5</v>
      </c>
      <c r="F35" s="58" t="s">
        <v>102</v>
      </c>
      <c r="G35" s="36">
        <v>0</v>
      </c>
      <c r="H35" s="59">
        <v>0</v>
      </c>
      <c r="I35" s="54">
        <v>110000</v>
      </c>
      <c r="J35" s="54">
        <v>75000</v>
      </c>
      <c r="K35" s="54">
        <v>75000</v>
      </c>
      <c r="L35" s="59">
        <f>E35*150000</f>
        <v>75000</v>
      </c>
      <c r="M35" s="54">
        <f t="shared" si="6"/>
        <v>0</v>
      </c>
      <c r="N35" s="54">
        <f t="shared" si="2"/>
        <v>110000</v>
      </c>
      <c r="O35" s="37" t="s">
        <v>24</v>
      </c>
      <c r="P35" s="38" t="s">
        <v>105</v>
      </c>
      <c r="R35" s="11">
        <f t="shared" si="0"/>
        <v>19300</v>
      </c>
      <c r="S35" s="12"/>
    </row>
    <row r="36" spans="1:19" s="5" customFormat="1" ht="26.25">
      <c r="A36" s="33">
        <v>248843</v>
      </c>
      <c r="B36" s="39" t="s">
        <v>63</v>
      </c>
      <c r="C36" s="39" t="s">
        <v>4</v>
      </c>
      <c r="D36" s="39" t="s">
        <v>6</v>
      </c>
      <c r="E36" s="40">
        <v>5</v>
      </c>
      <c r="F36" s="58" t="s">
        <v>102</v>
      </c>
      <c r="G36" s="36">
        <v>0</v>
      </c>
      <c r="H36" s="59">
        <v>0</v>
      </c>
      <c r="I36" s="54">
        <v>1150000</v>
      </c>
      <c r="J36" s="54">
        <v>400000</v>
      </c>
      <c r="K36" s="54">
        <v>337000</v>
      </c>
      <c r="L36" s="59">
        <f>E36*75000</f>
        <v>375000</v>
      </c>
      <c r="M36" s="54">
        <f t="shared" si="6"/>
        <v>38000</v>
      </c>
      <c r="N36" s="54">
        <f t="shared" si="2"/>
        <v>1150000</v>
      </c>
      <c r="O36" s="37" t="s">
        <v>24</v>
      </c>
      <c r="P36" s="38" t="s">
        <v>105</v>
      </c>
      <c r="R36" s="11">
        <f t="shared" si="0"/>
        <v>193000</v>
      </c>
      <c r="S36" s="12"/>
    </row>
    <row r="37" spans="1:19" s="5" customFormat="1" ht="26.25">
      <c r="A37" s="33">
        <v>286435</v>
      </c>
      <c r="B37" s="39" t="s">
        <v>64</v>
      </c>
      <c r="C37" s="39" t="s">
        <v>4</v>
      </c>
      <c r="D37" s="39" t="s">
        <v>65</v>
      </c>
      <c r="E37" s="40">
        <v>7.45</v>
      </c>
      <c r="F37" s="58" t="s">
        <v>102</v>
      </c>
      <c r="G37" s="36">
        <v>0</v>
      </c>
      <c r="H37" s="59">
        <v>100000</v>
      </c>
      <c r="I37" s="54">
        <v>600000</v>
      </c>
      <c r="J37" s="54">
        <v>596000</v>
      </c>
      <c r="K37" s="54">
        <v>472000</v>
      </c>
      <c r="L37" s="59">
        <f>E37*75000</f>
        <v>558750</v>
      </c>
      <c r="M37" s="54">
        <v>86700</v>
      </c>
      <c r="N37" s="54">
        <f t="shared" si="2"/>
        <v>700000</v>
      </c>
      <c r="O37" s="37" t="s">
        <v>24</v>
      </c>
      <c r="P37" s="38" t="s">
        <v>105</v>
      </c>
      <c r="R37" s="11">
        <f t="shared" si="0"/>
        <v>287570</v>
      </c>
      <c r="S37" s="12"/>
    </row>
    <row r="38" spans="1:19" s="5" customFormat="1" ht="26.25">
      <c r="A38" s="33">
        <v>268097</v>
      </c>
      <c r="B38" s="39" t="s">
        <v>66</v>
      </c>
      <c r="C38" s="39" t="s">
        <v>4</v>
      </c>
      <c r="D38" s="39" t="s">
        <v>67</v>
      </c>
      <c r="E38" s="40">
        <v>5.3</v>
      </c>
      <c r="F38" s="58" t="s">
        <v>102</v>
      </c>
      <c r="G38" s="36">
        <v>0</v>
      </c>
      <c r="H38" s="59">
        <v>0</v>
      </c>
      <c r="I38" s="54">
        <v>813484</v>
      </c>
      <c r="J38" s="54">
        <v>426000</v>
      </c>
      <c r="K38" s="54">
        <v>337000</v>
      </c>
      <c r="L38" s="59">
        <f>E38*75000</f>
        <v>397500</v>
      </c>
      <c r="M38" s="54">
        <f t="shared" si="6"/>
        <v>60500</v>
      </c>
      <c r="N38" s="54">
        <f t="shared" si="2"/>
        <v>813484</v>
      </c>
      <c r="O38" s="37" t="s">
        <v>24</v>
      </c>
      <c r="P38" s="38" t="s">
        <v>105</v>
      </c>
      <c r="R38" s="11">
        <f t="shared" si="0"/>
        <v>204580</v>
      </c>
      <c r="S38" s="12"/>
    </row>
    <row r="39" spans="1:19" s="5" customFormat="1" ht="26.25">
      <c r="A39" s="33">
        <v>286753</v>
      </c>
      <c r="B39" s="39" t="s">
        <v>68</v>
      </c>
      <c r="C39" s="39" t="s">
        <v>4</v>
      </c>
      <c r="D39" s="39" t="s">
        <v>99</v>
      </c>
      <c r="E39" s="40">
        <v>8.65</v>
      </c>
      <c r="F39" s="58" t="s">
        <v>102</v>
      </c>
      <c r="G39" s="36">
        <v>0</v>
      </c>
      <c r="H39" s="59">
        <v>0</v>
      </c>
      <c r="I39" s="54">
        <v>720000</v>
      </c>
      <c r="J39" s="54">
        <v>692000</v>
      </c>
      <c r="K39" s="54">
        <v>472000</v>
      </c>
      <c r="L39" s="59">
        <f>E39*75000</f>
        <v>648750</v>
      </c>
      <c r="M39" s="54">
        <v>176700</v>
      </c>
      <c r="N39" s="54">
        <f t="shared" si="2"/>
        <v>720000</v>
      </c>
      <c r="O39" s="37" t="s">
        <v>24</v>
      </c>
      <c r="P39" s="38" t="s">
        <v>105</v>
      </c>
      <c r="R39" s="11">
        <f t="shared" si="0"/>
        <v>333890</v>
      </c>
      <c r="S39" s="12"/>
    </row>
    <row r="40" spans="1:19" s="5" customFormat="1" ht="26.25">
      <c r="A40" s="33">
        <v>285595</v>
      </c>
      <c r="B40" s="39" t="s">
        <v>69</v>
      </c>
      <c r="C40" s="39" t="s">
        <v>4</v>
      </c>
      <c r="D40" s="39" t="s">
        <v>70</v>
      </c>
      <c r="E40" s="40">
        <v>1.75</v>
      </c>
      <c r="F40" s="58" t="s">
        <v>102</v>
      </c>
      <c r="G40" s="36">
        <v>0</v>
      </c>
      <c r="H40" s="59">
        <v>0</v>
      </c>
      <c r="I40" s="54">
        <v>384500</v>
      </c>
      <c r="J40" s="54">
        <v>262000</v>
      </c>
      <c r="K40" s="54">
        <v>151000</v>
      </c>
      <c r="L40" s="59">
        <f>E40*150000</f>
        <v>262500</v>
      </c>
      <c r="M40" s="54">
        <f t="shared" si="6"/>
        <v>111500</v>
      </c>
      <c r="N40" s="54">
        <f t="shared" si="2"/>
        <v>384500</v>
      </c>
      <c r="O40" s="37" t="s">
        <v>24</v>
      </c>
      <c r="P40" s="38" t="s">
        <v>105</v>
      </c>
      <c r="R40" s="11">
        <f t="shared" si="0"/>
        <v>67550</v>
      </c>
      <c r="S40" s="12"/>
    </row>
    <row r="41" spans="1:19" s="5" customFormat="1" ht="26.25">
      <c r="A41" s="33">
        <v>293971</v>
      </c>
      <c r="B41" s="39" t="s">
        <v>71</v>
      </c>
      <c r="C41" s="39" t="s">
        <v>4</v>
      </c>
      <c r="D41" s="39" t="s">
        <v>6</v>
      </c>
      <c r="E41" s="40">
        <v>1.04</v>
      </c>
      <c r="F41" s="58" t="s">
        <v>102</v>
      </c>
      <c r="G41" s="36">
        <v>0</v>
      </c>
      <c r="H41" s="59">
        <v>35000</v>
      </c>
      <c r="I41" s="54">
        <v>35000</v>
      </c>
      <c r="J41" s="54">
        <v>35000</v>
      </c>
      <c r="K41" s="54">
        <v>35000</v>
      </c>
      <c r="L41" s="54">
        <f>E41*150000</f>
        <v>156000</v>
      </c>
      <c r="M41" s="54">
        <f>N41-K41-G41</f>
        <v>35000</v>
      </c>
      <c r="N41" s="59">
        <f t="shared" si="2"/>
        <v>70000</v>
      </c>
      <c r="O41" s="37" t="s">
        <v>24</v>
      </c>
      <c r="P41" s="38" t="s">
        <v>105</v>
      </c>
      <c r="R41" s="11">
        <f t="shared" si="0"/>
        <v>40144</v>
      </c>
      <c r="S41" s="12"/>
    </row>
    <row r="42" spans="1:19" s="5" customFormat="1" ht="26.25">
      <c r="A42" s="33">
        <v>294471</v>
      </c>
      <c r="B42" s="39" t="s">
        <v>72</v>
      </c>
      <c r="C42" s="39" t="s">
        <v>4</v>
      </c>
      <c r="D42" s="39" t="s">
        <v>4</v>
      </c>
      <c r="E42" s="40">
        <v>1.8</v>
      </c>
      <c r="F42" s="58" t="s">
        <v>102</v>
      </c>
      <c r="G42" s="36">
        <v>0</v>
      </c>
      <c r="H42" s="59">
        <v>0</v>
      </c>
      <c r="I42" s="54">
        <v>679000</v>
      </c>
      <c r="J42" s="54">
        <v>270000</v>
      </c>
      <c r="K42" s="54">
        <v>226000</v>
      </c>
      <c r="L42" s="59">
        <f>E42*150000</f>
        <v>270000</v>
      </c>
      <c r="M42" s="54">
        <f>L42-K42-G42</f>
        <v>44000</v>
      </c>
      <c r="N42" s="54">
        <f t="shared" si="2"/>
        <v>679000</v>
      </c>
      <c r="O42" s="37" t="s">
        <v>24</v>
      </c>
      <c r="P42" s="38" t="s">
        <v>105</v>
      </c>
      <c r="R42" s="11">
        <f t="shared" si="0"/>
        <v>69480</v>
      </c>
      <c r="S42" s="12"/>
    </row>
    <row r="43" spans="1:19" s="5" customFormat="1" ht="26.25">
      <c r="A43" s="33">
        <v>267716</v>
      </c>
      <c r="B43" s="39" t="s">
        <v>73</v>
      </c>
      <c r="C43" s="39" t="s">
        <v>4</v>
      </c>
      <c r="D43" s="39" t="s">
        <v>74</v>
      </c>
      <c r="E43" s="40">
        <v>3.07</v>
      </c>
      <c r="F43" s="58" t="s">
        <v>102</v>
      </c>
      <c r="G43" s="36">
        <v>0</v>
      </c>
      <c r="H43" s="59">
        <v>0</v>
      </c>
      <c r="I43" s="54">
        <v>579400</v>
      </c>
      <c r="J43" s="54">
        <v>245000</v>
      </c>
      <c r="K43" s="54">
        <v>168000</v>
      </c>
      <c r="L43" s="59">
        <f>E43*75000</f>
        <v>230250</v>
      </c>
      <c r="M43" s="54">
        <v>62200</v>
      </c>
      <c r="N43" s="54">
        <f t="shared" si="2"/>
        <v>579400</v>
      </c>
      <c r="O43" s="37" t="s">
        <v>24</v>
      </c>
      <c r="P43" s="38" t="s">
        <v>105</v>
      </c>
      <c r="R43" s="11">
        <f t="shared" si="0"/>
        <v>118502</v>
      </c>
      <c r="S43" s="12"/>
    </row>
    <row r="44" spans="1:19" s="5" customFormat="1" ht="26.25">
      <c r="A44" s="33">
        <v>294616</v>
      </c>
      <c r="B44" s="39" t="s">
        <v>75</v>
      </c>
      <c r="C44" s="39" t="s">
        <v>4</v>
      </c>
      <c r="D44" s="39" t="s">
        <v>6</v>
      </c>
      <c r="E44" s="40">
        <v>2.5</v>
      </c>
      <c r="F44" s="58" t="s">
        <v>102</v>
      </c>
      <c r="G44" s="36">
        <v>0</v>
      </c>
      <c r="H44" s="59">
        <v>0</v>
      </c>
      <c r="I44" s="54">
        <v>519000</v>
      </c>
      <c r="J44" s="54">
        <v>200000</v>
      </c>
      <c r="K44" s="54">
        <v>168000</v>
      </c>
      <c r="L44" s="59">
        <f>E44*75000</f>
        <v>187500</v>
      </c>
      <c r="M44" s="54">
        <f>L44-K44-G44</f>
        <v>19500</v>
      </c>
      <c r="N44" s="54">
        <f t="shared" si="2"/>
        <v>519000</v>
      </c>
      <c r="O44" s="37" t="s">
        <v>24</v>
      </c>
      <c r="P44" s="38" t="s">
        <v>105</v>
      </c>
      <c r="R44" s="11">
        <f t="shared" si="0"/>
        <v>96500</v>
      </c>
      <c r="S44" s="12"/>
    </row>
    <row r="45" spans="1:19" s="5" customFormat="1" ht="26.25">
      <c r="A45" s="33">
        <v>294799</v>
      </c>
      <c r="B45" s="39" t="s">
        <v>76</v>
      </c>
      <c r="C45" s="39" t="s">
        <v>4</v>
      </c>
      <c r="D45" s="39" t="s">
        <v>4</v>
      </c>
      <c r="E45" s="40">
        <v>1.1</v>
      </c>
      <c r="F45" s="58" t="s">
        <v>102</v>
      </c>
      <c r="G45" s="36">
        <v>0</v>
      </c>
      <c r="H45" s="59">
        <v>0</v>
      </c>
      <c r="I45" s="54">
        <v>250000</v>
      </c>
      <c r="J45" s="54">
        <v>165000</v>
      </c>
      <c r="K45" s="54">
        <v>138000</v>
      </c>
      <c r="L45" s="59">
        <f>E45*150000</f>
        <v>165000</v>
      </c>
      <c r="M45" s="54">
        <f>L45-K45-G45</f>
        <v>27000</v>
      </c>
      <c r="N45" s="54">
        <f t="shared" si="2"/>
        <v>250000</v>
      </c>
      <c r="O45" s="37" t="s">
        <v>24</v>
      </c>
      <c r="P45" s="38" t="s">
        <v>105</v>
      </c>
      <c r="R45" s="11">
        <f t="shared" si="0"/>
        <v>42460</v>
      </c>
      <c r="S45" s="12"/>
    </row>
    <row r="46" spans="1:19" s="5" customFormat="1" ht="78.75">
      <c r="A46" s="33">
        <v>48899097</v>
      </c>
      <c r="B46" s="39" t="s">
        <v>77</v>
      </c>
      <c r="C46" s="39" t="s">
        <v>4</v>
      </c>
      <c r="D46" s="39" t="s">
        <v>78</v>
      </c>
      <c r="E46" s="40">
        <v>27</v>
      </c>
      <c r="F46" s="58" t="s">
        <v>102</v>
      </c>
      <c r="G46" s="36">
        <v>0</v>
      </c>
      <c r="H46" s="59">
        <v>0</v>
      </c>
      <c r="I46" s="54">
        <v>2443900</v>
      </c>
      <c r="J46" s="54">
        <v>2160000</v>
      </c>
      <c r="K46" s="54">
        <v>1890000</v>
      </c>
      <c r="L46" s="59">
        <f>E46*75000</f>
        <v>2025000</v>
      </c>
      <c r="M46" s="54">
        <f>L46-K46-G46</f>
        <v>135000</v>
      </c>
      <c r="N46" s="54">
        <f t="shared" si="2"/>
        <v>2443900</v>
      </c>
      <c r="O46" s="37" t="s">
        <v>24</v>
      </c>
      <c r="P46" s="38" t="s">
        <v>105</v>
      </c>
      <c r="R46" s="11">
        <f t="shared" si="0"/>
        <v>1042200</v>
      </c>
      <c r="S46" s="12"/>
    </row>
    <row r="47" spans="1:19" s="5" customFormat="1" ht="26.25">
      <c r="A47" s="33">
        <v>285889</v>
      </c>
      <c r="B47" s="39" t="s">
        <v>79</v>
      </c>
      <c r="C47" s="39" t="s">
        <v>4</v>
      </c>
      <c r="D47" s="39" t="s">
        <v>80</v>
      </c>
      <c r="E47" s="40">
        <v>3.69</v>
      </c>
      <c r="F47" s="58" t="s">
        <v>102</v>
      </c>
      <c r="G47" s="36">
        <v>0</v>
      </c>
      <c r="H47" s="59">
        <v>300000</v>
      </c>
      <c r="I47" s="54">
        <v>300000</v>
      </c>
      <c r="J47" s="54">
        <v>295000</v>
      </c>
      <c r="K47" s="54">
        <v>202000</v>
      </c>
      <c r="L47" s="59">
        <f>E47*75000</f>
        <v>276750</v>
      </c>
      <c r="M47" s="54">
        <v>74700</v>
      </c>
      <c r="N47" s="54">
        <f t="shared" si="2"/>
        <v>600000</v>
      </c>
      <c r="O47" s="37" t="s">
        <v>24</v>
      </c>
      <c r="P47" s="38" t="s">
        <v>105</v>
      </c>
      <c r="R47" s="11">
        <f t="shared" si="0"/>
        <v>142434</v>
      </c>
      <c r="S47" s="12"/>
    </row>
    <row r="48" spans="1:19" s="5" customFormat="1" ht="26.25">
      <c r="A48" s="33">
        <v>294829</v>
      </c>
      <c r="B48" s="39" t="s">
        <v>81</v>
      </c>
      <c r="C48" s="39" t="s">
        <v>4</v>
      </c>
      <c r="D48" s="39" t="s">
        <v>4</v>
      </c>
      <c r="E48" s="40">
        <v>1.05</v>
      </c>
      <c r="F48" s="58" t="s">
        <v>102</v>
      </c>
      <c r="G48" s="36">
        <v>0</v>
      </c>
      <c r="H48" s="59">
        <v>0</v>
      </c>
      <c r="I48" s="54">
        <v>50000</v>
      </c>
      <c r="J48" s="54">
        <v>50000</v>
      </c>
      <c r="K48" s="54">
        <v>45000</v>
      </c>
      <c r="L48" s="54">
        <f>E48*150000</f>
        <v>157500</v>
      </c>
      <c r="M48" s="54">
        <f>N48-K48-G48</f>
        <v>5000</v>
      </c>
      <c r="N48" s="59">
        <f t="shared" si="2"/>
        <v>50000</v>
      </c>
      <c r="O48" s="37" t="s">
        <v>24</v>
      </c>
      <c r="P48" s="38" t="s">
        <v>105</v>
      </c>
      <c r="R48" s="11">
        <f t="shared" si="0"/>
        <v>40530</v>
      </c>
      <c r="S48" s="12"/>
    </row>
    <row r="49" spans="1:19" s="5" customFormat="1" ht="26.25">
      <c r="A49" s="33">
        <v>268241</v>
      </c>
      <c r="B49" s="39" t="s">
        <v>82</v>
      </c>
      <c r="C49" s="39" t="s">
        <v>4</v>
      </c>
      <c r="D49" s="39" t="s">
        <v>83</v>
      </c>
      <c r="E49" s="40">
        <v>1.8</v>
      </c>
      <c r="F49" s="58" t="s">
        <v>102</v>
      </c>
      <c r="G49" s="36">
        <v>0</v>
      </c>
      <c r="H49" s="59">
        <v>50000</v>
      </c>
      <c r="I49" s="54">
        <v>309600</v>
      </c>
      <c r="J49" s="54">
        <v>270000</v>
      </c>
      <c r="K49" s="54">
        <v>126000</v>
      </c>
      <c r="L49" s="59">
        <f>E49*150000</f>
        <v>270000</v>
      </c>
      <c r="M49" s="54">
        <f>L49-K49-G49</f>
        <v>144000</v>
      </c>
      <c r="N49" s="54">
        <f t="shared" si="2"/>
        <v>359600</v>
      </c>
      <c r="O49" s="37" t="s">
        <v>24</v>
      </c>
      <c r="P49" s="38" t="s">
        <v>105</v>
      </c>
      <c r="R49" s="11">
        <f t="shared" si="0"/>
        <v>69480</v>
      </c>
      <c r="S49" s="12"/>
    </row>
    <row r="50" spans="1:19" s="5" customFormat="1" ht="39">
      <c r="A50" s="33">
        <v>295621</v>
      </c>
      <c r="B50" s="39" t="s">
        <v>84</v>
      </c>
      <c r="C50" s="39" t="s">
        <v>4</v>
      </c>
      <c r="D50" s="39" t="s">
        <v>85</v>
      </c>
      <c r="E50" s="40">
        <v>0.82</v>
      </c>
      <c r="F50" s="58" t="s">
        <v>102</v>
      </c>
      <c r="G50" s="36">
        <v>0</v>
      </c>
      <c r="H50" s="59">
        <v>0</v>
      </c>
      <c r="I50" s="54">
        <v>123300</v>
      </c>
      <c r="J50" s="54">
        <v>123300</v>
      </c>
      <c r="K50" s="54">
        <v>100000</v>
      </c>
      <c r="L50" s="59">
        <f>E50*150000</f>
        <v>122999.99999999999</v>
      </c>
      <c r="M50" s="54">
        <f>L50-K50-G50</f>
        <v>22999.999999999985</v>
      </c>
      <c r="N50" s="54">
        <f t="shared" si="2"/>
        <v>123300</v>
      </c>
      <c r="O50" s="37" t="s">
        <v>24</v>
      </c>
      <c r="P50" s="38" t="s">
        <v>105</v>
      </c>
      <c r="R50" s="11">
        <f t="shared" si="0"/>
        <v>31651.999999999996</v>
      </c>
      <c r="S50" s="12"/>
    </row>
    <row r="51" spans="1:19" s="5" customFormat="1" ht="39">
      <c r="A51" s="33">
        <v>71204326</v>
      </c>
      <c r="B51" s="39" t="s">
        <v>86</v>
      </c>
      <c r="C51" s="39" t="s">
        <v>4</v>
      </c>
      <c r="D51" s="39" t="s">
        <v>87</v>
      </c>
      <c r="E51" s="40">
        <v>4.5</v>
      </c>
      <c r="F51" s="58" t="s">
        <v>102</v>
      </c>
      <c r="G51" s="36">
        <v>0</v>
      </c>
      <c r="H51" s="59">
        <v>0</v>
      </c>
      <c r="I51" s="54">
        <v>480000</v>
      </c>
      <c r="J51" s="54">
        <v>360000</v>
      </c>
      <c r="K51" s="54">
        <v>303000</v>
      </c>
      <c r="L51" s="59">
        <f>E51*75000</f>
        <v>337500</v>
      </c>
      <c r="M51" s="54">
        <f>L51-K51-G51</f>
        <v>34500</v>
      </c>
      <c r="N51" s="54">
        <f t="shared" si="2"/>
        <v>480000</v>
      </c>
      <c r="O51" s="37" t="s">
        <v>24</v>
      </c>
      <c r="P51" s="38" t="s">
        <v>105</v>
      </c>
      <c r="R51" s="11">
        <f t="shared" si="0"/>
        <v>173700</v>
      </c>
      <c r="S51" s="12"/>
    </row>
    <row r="52" spans="1:19" s="5" customFormat="1" ht="39">
      <c r="A52" s="33">
        <v>842044</v>
      </c>
      <c r="B52" s="39" t="s">
        <v>88</v>
      </c>
      <c r="C52" s="39" t="s">
        <v>4</v>
      </c>
      <c r="D52" s="39" t="s">
        <v>6</v>
      </c>
      <c r="E52" s="40">
        <v>2.82</v>
      </c>
      <c r="F52" s="58" t="s">
        <v>101</v>
      </c>
      <c r="G52" s="36">
        <v>0</v>
      </c>
      <c r="H52" s="59">
        <v>50000</v>
      </c>
      <c r="I52" s="54">
        <v>300000</v>
      </c>
      <c r="J52" s="54">
        <v>300000</v>
      </c>
      <c r="K52" s="54">
        <v>128000</v>
      </c>
      <c r="L52" s="54">
        <f>E52*150000</f>
        <v>423000</v>
      </c>
      <c r="M52" s="54">
        <f>N52-K52-G52</f>
        <v>222000</v>
      </c>
      <c r="N52" s="59">
        <f t="shared" si="2"/>
        <v>350000</v>
      </c>
      <c r="O52" s="37" t="s">
        <v>24</v>
      </c>
      <c r="P52" s="38" t="s">
        <v>105</v>
      </c>
      <c r="R52" s="11">
        <f t="shared" si="0"/>
        <v>108852</v>
      </c>
      <c r="S52" s="12"/>
    </row>
    <row r="53" spans="1:19" s="5" customFormat="1" ht="39">
      <c r="A53" s="33">
        <v>70844763</v>
      </c>
      <c r="B53" s="39" t="s">
        <v>89</v>
      </c>
      <c r="C53" s="39" t="s">
        <v>4</v>
      </c>
      <c r="D53" s="39" t="s">
        <v>4</v>
      </c>
      <c r="E53" s="40">
        <v>9.65</v>
      </c>
      <c r="F53" s="58" t="s">
        <v>101</v>
      </c>
      <c r="G53" s="36">
        <v>0</v>
      </c>
      <c r="H53" s="59">
        <v>350000</v>
      </c>
      <c r="I53" s="54">
        <v>300000</v>
      </c>
      <c r="J53" s="54">
        <v>300000</v>
      </c>
      <c r="K53" s="54">
        <v>270000</v>
      </c>
      <c r="L53" s="54">
        <f>E53*150000</f>
        <v>1447500</v>
      </c>
      <c r="M53" s="54">
        <f>N53-K53-G53</f>
        <v>380000</v>
      </c>
      <c r="N53" s="59">
        <f t="shared" si="2"/>
        <v>650000</v>
      </c>
      <c r="O53" s="37" t="s">
        <v>24</v>
      </c>
      <c r="P53" s="38" t="s">
        <v>105</v>
      </c>
      <c r="R53" s="11">
        <f t="shared" si="0"/>
        <v>372490</v>
      </c>
      <c r="S53" s="12"/>
    </row>
    <row r="54" spans="1:19" s="5" customFormat="1" ht="26.25">
      <c r="A54" s="33">
        <v>70188467</v>
      </c>
      <c r="B54" s="39" t="s">
        <v>90</v>
      </c>
      <c r="C54" s="39" t="s">
        <v>4</v>
      </c>
      <c r="D54" s="39" t="s">
        <v>90</v>
      </c>
      <c r="E54" s="40">
        <v>16.68</v>
      </c>
      <c r="F54" s="58" t="s">
        <v>102</v>
      </c>
      <c r="G54" s="36">
        <v>0</v>
      </c>
      <c r="H54" s="59">
        <v>480000</v>
      </c>
      <c r="I54" s="54">
        <v>720000</v>
      </c>
      <c r="J54" s="54">
        <v>720000</v>
      </c>
      <c r="K54" s="54">
        <v>648000</v>
      </c>
      <c r="L54" s="54">
        <f>E54*75000</f>
        <v>1251000</v>
      </c>
      <c r="M54" s="54">
        <f>N54-K54-G54</f>
        <v>552000</v>
      </c>
      <c r="N54" s="59">
        <f t="shared" si="2"/>
        <v>1200000</v>
      </c>
      <c r="O54" s="37" t="s">
        <v>24</v>
      </c>
      <c r="P54" s="38" t="s">
        <v>105</v>
      </c>
      <c r="R54" s="11">
        <f t="shared" si="0"/>
        <v>643848</v>
      </c>
      <c r="S54" s="12"/>
    </row>
    <row r="55" spans="1:19" s="5" customFormat="1" ht="26.25">
      <c r="A55" s="33">
        <v>68726732</v>
      </c>
      <c r="B55" s="39" t="s">
        <v>91</v>
      </c>
      <c r="C55" s="39" t="s">
        <v>4</v>
      </c>
      <c r="D55" s="39" t="s">
        <v>91</v>
      </c>
      <c r="E55" s="40">
        <v>11.02</v>
      </c>
      <c r="F55" s="58" t="s">
        <v>101</v>
      </c>
      <c r="G55" s="36">
        <v>0</v>
      </c>
      <c r="H55" s="59">
        <v>0</v>
      </c>
      <c r="I55" s="54">
        <v>1800000</v>
      </c>
      <c r="J55" s="54">
        <v>1653000</v>
      </c>
      <c r="K55" s="54">
        <v>1350000</v>
      </c>
      <c r="L55" s="59">
        <f>E55*150000</f>
        <v>1653000</v>
      </c>
      <c r="M55" s="54">
        <f>L55-K55-G55</f>
        <v>303000</v>
      </c>
      <c r="N55" s="54">
        <f t="shared" si="2"/>
        <v>1800000</v>
      </c>
      <c r="O55" s="37" t="s">
        <v>24</v>
      </c>
      <c r="P55" s="38" t="s">
        <v>105</v>
      </c>
      <c r="R55" s="11">
        <f t="shared" si="0"/>
        <v>425372</v>
      </c>
      <c r="S55" s="12"/>
    </row>
    <row r="56" spans="1:19" s="5" customFormat="1" ht="26.25">
      <c r="A56" s="33">
        <v>43379168</v>
      </c>
      <c r="B56" s="39" t="s">
        <v>92</v>
      </c>
      <c r="C56" s="39" t="s">
        <v>4</v>
      </c>
      <c r="D56" s="39" t="s">
        <v>93</v>
      </c>
      <c r="E56" s="40">
        <v>24.19</v>
      </c>
      <c r="F56" s="58" t="s">
        <v>102</v>
      </c>
      <c r="G56" s="36">
        <v>0</v>
      </c>
      <c r="H56" s="59">
        <v>900000</v>
      </c>
      <c r="I56" s="54">
        <v>1000000</v>
      </c>
      <c r="J56" s="54">
        <v>1000000</v>
      </c>
      <c r="K56" s="54">
        <v>630000</v>
      </c>
      <c r="L56" s="59">
        <f>E56*75000</f>
        <v>1814250</v>
      </c>
      <c r="M56" s="54">
        <v>1184200</v>
      </c>
      <c r="N56" s="54">
        <f t="shared" si="2"/>
        <v>1900000</v>
      </c>
      <c r="O56" s="37" t="s">
        <v>24</v>
      </c>
      <c r="P56" s="38" t="s">
        <v>105</v>
      </c>
      <c r="R56" s="11">
        <f t="shared" si="0"/>
        <v>933734</v>
      </c>
      <c r="S56" s="12"/>
    </row>
    <row r="57" spans="1:19" s="5" customFormat="1" ht="39">
      <c r="A57" s="33">
        <v>70289166</v>
      </c>
      <c r="B57" s="39" t="s">
        <v>94</v>
      </c>
      <c r="C57" s="39" t="s">
        <v>4</v>
      </c>
      <c r="D57" s="39" t="s">
        <v>4</v>
      </c>
      <c r="E57" s="40">
        <v>9.05</v>
      </c>
      <c r="F57" s="58" t="s">
        <v>102</v>
      </c>
      <c r="G57" s="36">
        <v>0</v>
      </c>
      <c r="H57" s="59">
        <v>46000</v>
      </c>
      <c r="I57" s="54">
        <v>1345400</v>
      </c>
      <c r="J57" s="54">
        <v>724000</v>
      </c>
      <c r="K57" s="54">
        <v>590000</v>
      </c>
      <c r="L57" s="59">
        <f>E57*75000</f>
        <v>678750</v>
      </c>
      <c r="M57" s="54">
        <v>88700</v>
      </c>
      <c r="N57" s="54">
        <f t="shared" si="2"/>
        <v>1391400</v>
      </c>
      <c r="O57" s="37" t="s">
        <v>24</v>
      </c>
      <c r="P57" s="38" t="s">
        <v>105</v>
      </c>
      <c r="R57" s="11">
        <f t="shared" si="0"/>
        <v>349330</v>
      </c>
      <c r="S57" s="12"/>
    </row>
    <row r="58" spans="1:19" s="5" customFormat="1" ht="52.5">
      <c r="A58" s="33">
        <v>48196461</v>
      </c>
      <c r="B58" s="34" t="s">
        <v>37</v>
      </c>
      <c r="C58" s="34" t="s">
        <v>4</v>
      </c>
      <c r="D58" s="34" t="s">
        <v>38</v>
      </c>
      <c r="E58" s="40">
        <v>2.57</v>
      </c>
      <c r="F58" s="58" t="s">
        <v>101</v>
      </c>
      <c r="G58" s="36">
        <v>51000</v>
      </c>
      <c r="H58" s="59">
        <v>150000</v>
      </c>
      <c r="I58" s="54">
        <v>385000</v>
      </c>
      <c r="J58" s="54">
        <v>385000</v>
      </c>
      <c r="K58" s="54">
        <v>270000</v>
      </c>
      <c r="L58" s="59">
        <f>E58*150000</f>
        <v>385500</v>
      </c>
      <c r="M58" s="54">
        <f>L58-K58-G58</f>
        <v>64500</v>
      </c>
      <c r="N58" s="54">
        <f t="shared" si="2"/>
        <v>535000</v>
      </c>
      <c r="O58" s="37" t="s">
        <v>24</v>
      </c>
      <c r="P58" s="38" t="s">
        <v>41</v>
      </c>
      <c r="R58" s="11">
        <f>38600*E58</f>
        <v>99202</v>
      </c>
      <c r="S58" s="12">
        <v>16500</v>
      </c>
    </row>
    <row r="59" spans="1:19" s="5" customFormat="1" ht="12.75">
      <c r="A59" s="41"/>
      <c r="B59" s="42"/>
      <c r="C59" s="42"/>
      <c r="D59" s="42"/>
      <c r="E59" s="43"/>
      <c r="F59" s="43"/>
      <c r="G59" s="23"/>
      <c r="H59" s="23"/>
      <c r="I59" s="23"/>
      <c r="J59" s="23"/>
      <c r="K59" s="23"/>
      <c r="L59" s="23"/>
      <c r="M59" s="23">
        <f>SUM(M6:M58)</f>
        <v>9009300</v>
      </c>
      <c r="N59" s="23"/>
      <c r="O59" s="28"/>
      <c r="P59" s="28"/>
      <c r="R59" s="11"/>
      <c r="S59" s="12"/>
    </row>
    <row r="60" spans="1:19" s="5" customFormat="1" ht="12.75">
      <c r="A60" s="44"/>
      <c r="B60" s="45" t="s">
        <v>26</v>
      </c>
      <c r="C60" s="45"/>
      <c r="D60" s="44"/>
      <c r="E60" s="46"/>
      <c r="F60" s="46"/>
      <c r="G60" s="47"/>
      <c r="H60" s="47"/>
      <c r="I60" s="47"/>
      <c r="J60" s="47" t="s">
        <v>97</v>
      </c>
      <c r="K60" s="47"/>
      <c r="L60" s="47"/>
      <c r="M60" s="47"/>
      <c r="N60" s="47"/>
      <c r="O60" s="22"/>
      <c r="P60" s="22"/>
      <c r="R60" s="11" t="e">
        <f>38600*#REF!</f>
        <v>#REF!</v>
      </c>
      <c r="S60" s="12">
        <v>49500</v>
      </c>
    </row>
    <row r="61" spans="1:19" s="5" customFormat="1" ht="12.75">
      <c r="A61" s="44"/>
      <c r="B61" s="45" t="s">
        <v>28</v>
      </c>
      <c r="C61" s="61">
        <v>177000</v>
      </c>
      <c r="D61" s="48"/>
      <c r="E61" s="46"/>
      <c r="F61" s="46"/>
      <c r="G61" s="47"/>
      <c r="H61" s="47"/>
      <c r="I61" s="47"/>
      <c r="J61" s="47"/>
      <c r="K61" s="47"/>
      <c r="L61" s="47"/>
      <c r="M61" s="47"/>
      <c r="N61" s="47"/>
      <c r="O61" s="22"/>
      <c r="P61" s="22"/>
      <c r="R61" s="11" t="e">
        <f>38600*#REF!</f>
        <v>#REF!</v>
      </c>
      <c r="S61" s="12">
        <v>226600</v>
      </c>
    </row>
    <row r="62" spans="1:19" s="5" customFormat="1" ht="12.75">
      <c r="A62" s="44"/>
      <c r="B62" s="45" t="s">
        <v>27</v>
      </c>
      <c r="C62" s="61">
        <v>3482000</v>
      </c>
      <c r="D62" s="49"/>
      <c r="E62" s="46"/>
      <c r="F62" s="46"/>
      <c r="G62" s="47"/>
      <c r="H62" s="47"/>
      <c r="I62" s="47"/>
      <c r="J62" s="47"/>
      <c r="K62" s="47"/>
      <c r="L62" s="47"/>
      <c r="M62" s="47"/>
      <c r="N62" s="47"/>
      <c r="O62" s="22"/>
      <c r="P62" s="22"/>
      <c r="R62" s="11" t="e">
        <f>38600*#REF!</f>
        <v>#REF!</v>
      </c>
      <c r="S62" s="12">
        <v>110000</v>
      </c>
    </row>
    <row r="63" spans="1:19" s="5" customFormat="1" ht="12.75">
      <c r="A63" s="44"/>
      <c r="B63" s="45" t="s">
        <v>107</v>
      </c>
      <c r="C63" s="61">
        <v>64500</v>
      </c>
      <c r="D63" s="49"/>
      <c r="E63" s="46"/>
      <c r="F63" s="46"/>
      <c r="G63" s="47"/>
      <c r="H63" s="47"/>
      <c r="I63" s="47"/>
      <c r="J63" s="47"/>
      <c r="K63" s="47"/>
      <c r="L63" s="47"/>
      <c r="M63" s="47"/>
      <c r="N63" s="47"/>
      <c r="O63" s="22"/>
      <c r="P63" s="22"/>
      <c r="R63" s="11"/>
      <c r="S63" s="12"/>
    </row>
    <row r="64" spans="1:19" s="5" customFormat="1" ht="12.75">
      <c r="A64" s="44"/>
      <c r="B64" s="45" t="s">
        <v>108</v>
      </c>
      <c r="C64" s="61">
        <v>5285800</v>
      </c>
      <c r="D64" s="49"/>
      <c r="E64" s="46"/>
      <c r="F64" s="46"/>
      <c r="G64" s="47"/>
      <c r="H64" s="47"/>
      <c r="I64" s="47"/>
      <c r="J64" s="47"/>
      <c r="K64" s="47"/>
      <c r="L64" s="47"/>
      <c r="M64" s="47"/>
      <c r="N64" s="47"/>
      <c r="O64" s="22"/>
      <c r="P64" s="22"/>
      <c r="R64" s="11"/>
      <c r="S64" s="12"/>
    </row>
    <row r="65" spans="1:19" s="5" customFormat="1" ht="33.75" customHeight="1">
      <c r="A65" s="44"/>
      <c r="B65" s="50" t="s">
        <v>23</v>
      </c>
      <c r="C65" s="51">
        <f>SUM(C61:C64)</f>
        <v>9009300</v>
      </c>
      <c r="D65" s="55"/>
      <c r="E65" s="46"/>
      <c r="F65" s="46"/>
      <c r="G65" s="47"/>
      <c r="H65" s="47"/>
      <c r="I65" s="47"/>
      <c r="J65" s="47"/>
      <c r="K65" s="47"/>
      <c r="L65" s="47"/>
      <c r="M65" s="47"/>
      <c r="N65" s="47"/>
      <c r="O65" s="22"/>
      <c r="P65" s="22"/>
      <c r="R65" s="11" t="e">
        <f>38600*#REF!</f>
        <v>#REF!</v>
      </c>
      <c r="S65" s="12">
        <v>96800</v>
      </c>
    </row>
    <row r="66" spans="1:19" s="5" customFormat="1" ht="17.25">
      <c r="A66" s="3"/>
      <c r="B66" s="3"/>
      <c r="C66" s="7"/>
      <c r="D66" s="3"/>
      <c r="E66" s="60"/>
      <c r="F66" s="19"/>
      <c r="G66" s="20"/>
      <c r="H66" s="20"/>
      <c r="I66" s="20"/>
      <c r="J66" s="20"/>
      <c r="K66" s="20"/>
      <c r="L66" s="20"/>
      <c r="M66" s="20"/>
      <c r="N66" s="20"/>
      <c r="O66" s="21"/>
      <c r="P66" s="21"/>
      <c r="R66" s="11" t="e">
        <f>38600*#REF!</f>
        <v>#REF!</v>
      </c>
      <c r="S66" s="12">
        <v>27500</v>
      </c>
    </row>
    <row r="67" spans="1:19" s="5" customFormat="1" ht="12">
      <c r="A67" s="3"/>
      <c r="B67" s="3"/>
      <c r="C67" s="3"/>
      <c r="D67" s="3"/>
      <c r="E67" s="19"/>
      <c r="F67" s="19"/>
      <c r="G67" s="20"/>
      <c r="H67" s="20"/>
      <c r="I67" s="20"/>
      <c r="J67" s="20"/>
      <c r="K67" s="20"/>
      <c r="L67" s="20"/>
      <c r="M67" s="20"/>
      <c r="N67" s="20"/>
      <c r="O67" s="21"/>
      <c r="P67" s="21"/>
      <c r="R67" s="11" t="e">
        <f>38600*#REF!</f>
        <v>#REF!</v>
      </c>
      <c r="S67" s="12">
        <v>11000</v>
      </c>
    </row>
    <row r="68" spans="1:19" s="5" customFormat="1" ht="12">
      <c r="A68" s="3"/>
      <c r="B68" s="3"/>
      <c r="C68" s="3"/>
      <c r="D68" s="3"/>
      <c r="E68" s="19"/>
      <c r="F68" s="19"/>
      <c r="G68" s="20"/>
      <c r="H68" s="20"/>
      <c r="I68" s="20"/>
      <c r="J68" s="20"/>
      <c r="K68" s="20"/>
      <c r="L68" s="20"/>
      <c r="M68" s="20"/>
      <c r="N68" s="20"/>
      <c r="O68" s="21"/>
      <c r="P68" s="21"/>
      <c r="R68" s="11" t="e">
        <f>38600*#REF!</f>
        <v>#REF!</v>
      </c>
      <c r="S68" s="12">
        <v>19800</v>
      </c>
    </row>
    <row r="69" spans="1:19" s="5" customFormat="1" ht="12">
      <c r="A69" s="3"/>
      <c r="B69" s="3"/>
      <c r="C69" s="3"/>
      <c r="D69" s="3"/>
      <c r="E69" s="19"/>
      <c r="F69" s="19"/>
      <c r="G69" s="20"/>
      <c r="H69" s="20"/>
      <c r="I69" s="20"/>
      <c r="J69" s="20"/>
      <c r="K69" s="20"/>
      <c r="L69" s="20"/>
      <c r="M69" s="20"/>
      <c r="N69" s="20"/>
      <c r="O69" s="21"/>
      <c r="P69" s="21"/>
      <c r="R69" s="11" t="e">
        <f>38600*#REF!</f>
        <v>#REF!</v>
      </c>
      <c r="S69" s="12">
        <v>45100</v>
      </c>
    </row>
    <row r="70" spans="1:19" s="5" customFormat="1" ht="12">
      <c r="A70" s="3"/>
      <c r="B70" s="3"/>
      <c r="C70" s="3"/>
      <c r="D70" s="3"/>
      <c r="E70" s="19"/>
      <c r="F70" s="19"/>
      <c r="G70" s="20"/>
      <c r="H70" s="20"/>
      <c r="I70" s="20"/>
      <c r="J70" s="20"/>
      <c r="K70" s="20"/>
      <c r="L70" s="20"/>
      <c r="M70" s="20"/>
      <c r="N70" s="20"/>
      <c r="O70" s="21"/>
      <c r="P70" s="21"/>
      <c r="R70" s="11" t="e">
        <f>38600*#REF!</f>
        <v>#REF!</v>
      </c>
      <c r="S70" s="12">
        <v>36300</v>
      </c>
    </row>
    <row r="71" spans="1:19" s="5" customFormat="1" ht="12">
      <c r="A71" s="3"/>
      <c r="B71" s="3"/>
      <c r="C71" s="3"/>
      <c r="D71" s="3"/>
      <c r="E71" s="19"/>
      <c r="F71" s="19"/>
      <c r="G71" s="20"/>
      <c r="H71" s="20"/>
      <c r="I71" s="20"/>
      <c r="J71" s="20"/>
      <c r="K71" s="20"/>
      <c r="L71" s="20"/>
      <c r="M71" s="20"/>
      <c r="N71" s="20"/>
      <c r="O71" s="21"/>
      <c r="P71" s="21"/>
      <c r="R71" s="11" t="e">
        <f>38600*#REF!</f>
        <v>#REF!</v>
      </c>
      <c r="S71" s="12">
        <v>35200</v>
      </c>
    </row>
    <row r="72" spans="1:19" s="5" customFormat="1" ht="12">
      <c r="A72" s="3"/>
      <c r="B72" s="3"/>
      <c r="C72" s="3"/>
      <c r="D72" s="3"/>
      <c r="E72" s="19"/>
      <c r="F72" s="19"/>
      <c r="G72" s="20"/>
      <c r="H72" s="20"/>
      <c r="I72" s="20"/>
      <c r="J72" s="20"/>
      <c r="K72" s="20"/>
      <c r="L72" s="20"/>
      <c r="M72" s="20"/>
      <c r="N72" s="20"/>
      <c r="O72" s="21"/>
      <c r="P72" s="21"/>
      <c r="R72" s="11" t="e">
        <f>38600*#REF!</f>
        <v>#REF!</v>
      </c>
      <c r="S72" s="12">
        <v>59400</v>
      </c>
    </row>
    <row r="73" spans="1:19" s="5" customFormat="1" ht="12">
      <c r="A73" s="3"/>
      <c r="B73" s="3"/>
      <c r="C73" s="3"/>
      <c r="D73" s="3"/>
      <c r="E73" s="19"/>
      <c r="F73" s="19"/>
      <c r="G73" s="20"/>
      <c r="H73" s="20"/>
      <c r="I73" s="20"/>
      <c r="J73" s="20"/>
      <c r="K73" s="20"/>
      <c r="L73" s="20"/>
      <c r="M73" s="20"/>
      <c r="N73" s="20"/>
      <c r="O73" s="21"/>
      <c r="P73" s="21"/>
      <c r="R73" s="11" t="e">
        <f>38600*#REF!</f>
        <v>#REF!</v>
      </c>
      <c r="S73" s="12">
        <v>84700</v>
      </c>
    </row>
    <row r="74" spans="1:19" s="5" customFormat="1" ht="12">
      <c r="A74" s="3"/>
      <c r="B74" s="3"/>
      <c r="C74" s="3"/>
      <c r="D74" s="3"/>
      <c r="E74" s="19"/>
      <c r="F74" s="19"/>
      <c r="G74" s="20"/>
      <c r="H74" s="20"/>
      <c r="I74" s="20"/>
      <c r="J74" s="20"/>
      <c r="K74" s="20"/>
      <c r="L74" s="20"/>
      <c r="M74" s="20"/>
      <c r="N74" s="20"/>
      <c r="O74" s="21"/>
      <c r="P74" s="21"/>
      <c r="R74" s="11" t="e">
        <f>38600*#REF!</f>
        <v>#REF!</v>
      </c>
      <c r="S74" s="12">
        <v>25300</v>
      </c>
    </row>
    <row r="75" spans="1:19" s="5" customFormat="1" ht="12">
      <c r="A75" s="3"/>
      <c r="B75" s="3"/>
      <c r="C75" s="3"/>
      <c r="D75" s="3"/>
      <c r="E75" s="19"/>
      <c r="F75" s="19"/>
      <c r="G75" s="20"/>
      <c r="H75" s="20"/>
      <c r="I75" s="20"/>
      <c r="J75" s="20"/>
      <c r="K75" s="20"/>
      <c r="L75" s="20"/>
      <c r="M75" s="20"/>
      <c r="N75" s="20"/>
      <c r="O75" s="21"/>
      <c r="P75" s="21"/>
      <c r="R75" s="11" t="e">
        <f>38600*#REF!</f>
        <v>#REF!</v>
      </c>
      <c r="S75" s="12">
        <v>14300</v>
      </c>
    </row>
    <row r="76" spans="1:19" s="5" customFormat="1" ht="12">
      <c r="A76" s="3"/>
      <c r="B76" s="3"/>
      <c r="C76" s="3"/>
      <c r="D76" s="3"/>
      <c r="E76" s="19"/>
      <c r="F76" s="19"/>
      <c r="G76" s="20"/>
      <c r="H76" s="20"/>
      <c r="I76" s="20"/>
      <c r="J76" s="20"/>
      <c r="K76" s="20"/>
      <c r="L76" s="20"/>
      <c r="M76" s="20"/>
      <c r="N76" s="20"/>
      <c r="O76" s="21"/>
      <c r="P76" s="21"/>
      <c r="R76" s="11" t="e">
        <f>38600*#REF!</f>
        <v>#REF!</v>
      </c>
      <c r="S76" s="12">
        <v>116600</v>
      </c>
    </row>
    <row r="77" spans="1:19" s="5" customFormat="1" ht="12">
      <c r="A77" s="3"/>
      <c r="B77" s="3"/>
      <c r="C77" s="3"/>
      <c r="D77" s="3"/>
      <c r="E77" s="19"/>
      <c r="F77" s="19"/>
      <c r="G77" s="20"/>
      <c r="H77" s="20"/>
      <c r="I77" s="20"/>
      <c r="J77" s="20"/>
      <c r="K77" s="20"/>
      <c r="L77" s="20"/>
      <c r="M77" s="20"/>
      <c r="N77" s="20"/>
      <c r="O77" s="21"/>
      <c r="P77" s="21"/>
      <c r="R77" s="11" t="e">
        <f>38600*#REF!</f>
        <v>#REF!</v>
      </c>
      <c r="S77" s="12">
        <v>12100</v>
      </c>
    </row>
    <row r="78" spans="1:19" s="5" customFormat="1" ht="12">
      <c r="A78" s="3"/>
      <c r="B78" s="3"/>
      <c r="C78" s="3"/>
      <c r="D78" s="3"/>
      <c r="E78" s="19"/>
      <c r="F78" s="19"/>
      <c r="G78" s="20"/>
      <c r="H78" s="20"/>
      <c r="I78" s="20"/>
      <c r="J78" s="20"/>
      <c r="K78" s="20"/>
      <c r="L78" s="20"/>
      <c r="M78" s="20"/>
      <c r="N78" s="20"/>
      <c r="O78" s="21"/>
      <c r="P78" s="21"/>
      <c r="R78" s="11" t="e">
        <f>38600*#REF!</f>
        <v>#REF!</v>
      </c>
      <c r="S78" s="12">
        <v>24200</v>
      </c>
    </row>
    <row r="79" spans="1:19" s="5" customFormat="1" ht="12">
      <c r="A79" s="3"/>
      <c r="B79" s="3"/>
      <c r="C79" s="3"/>
      <c r="D79" s="3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1"/>
      <c r="P79" s="21"/>
      <c r="R79" s="11" t="e">
        <f>38600*#REF!</f>
        <v>#REF!</v>
      </c>
      <c r="S79" s="12">
        <v>24200</v>
      </c>
    </row>
    <row r="80" spans="1:19" s="5" customFormat="1" ht="12">
      <c r="A80" s="3"/>
      <c r="B80" s="3"/>
      <c r="C80" s="3"/>
      <c r="D80" s="3"/>
      <c r="E80" s="19"/>
      <c r="F80" s="19"/>
      <c r="G80" s="20"/>
      <c r="H80" s="20"/>
      <c r="I80" s="20"/>
      <c r="J80" s="20"/>
      <c r="K80" s="20"/>
      <c r="L80" s="20"/>
      <c r="M80" s="20"/>
      <c r="N80" s="20"/>
      <c r="O80" s="21"/>
      <c r="P80" s="21"/>
      <c r="R80" s="11" t="e">
        <f>38600*#REF!</f>
        <v>#REF!</v>
      </c>
      <c r="S80" s="12">
        <v>13200</v>
      </c>
    </row>
    <row r="81" spans="1:19" s="5" customFormat="1" ht="12">
      <c r="A81" s="3"/>
      <c r="B81" s="3"/>
      <c r="C81" s="3"/>
      <c r="D81" s="3"/>
      <c r="E81" s="19"/>
      <c r="F81" s="19"/>
      <c r="G81" s="20"/>
      <c r="H81" s="20"/>
      <c r="I81" s="20"/>
      <c r="J81" s="20"/>
      <c r="K81" s="20"/>
      <c r="L81" s="20"/>
      <c r="M81" s="20"/>
      <c r="N81" s="20"/>
      <c r="O81" s="21"/>
      <c r="P81" s="21"/>
      <c r="R81" s="11" t="e">
        <f>38600*#REF!</f>
        <v>#REF!</v>
      </c>
      <c r="S81" s="12">
        <v>49500</v>
      </c>
    </row>
    <row r="82" spans="1:19" s="5" customFormat="1" ht="12">
      <c r="A82" s="3"/>
      <c r="B82" s="3"/>
      <c r="C82" s="3"/>
      <c r="D82" s="3"/>
      <c r="E82" s="19"/>
      <c r="F82" s="19"/>
      <c r="G82" s="20"/>
      <c r="H82" s="20"/>
      <c r="I82" s="20"/>
      <c r="J82" s="20"/>
      <c r="K82" s="20"/>
      <c r="L82" s="20"/>
      <c r="M82" s="20"/>
      <c r="N82" s="20"/>
      <c r="O82" s="21"/>
      <c r="P82" s="21"/>
      <c r="R82" s="11" t="e">
        <f>38600*#REF!</f>
        <v>#REF!</v>
      </c>
      <c r="S82" s="12">
        <v>51700</v>
      </c>
    </row>
    <row r="83" spans="1:19" s="5" customFormat="1" ht="12">
      <c r="A83" s="3"/>
      <c r="B83" s="3"/>
      <c r="C83" s="3"/>
      <c r="D83" s="3"/>
      <c r="E83" s="19"/>
      <c r="F83" s="19"/>
      <c r="G83" s="20"/>
      <c r="H83" s="20"/>
      <c r="I83" s="20"/>
      <c r="J83" s="20"/>
      <c r="K83" s="20"/>
      <c r="L83" s="20"/>
      <c r="M83" s="20"/>
      <c r="N83" s="20"/>
      <c r="O83" s="21"/>
      <c r="P83" s="21"/>
      <c r="R83" s="11" t="e">
        <f>38600*#REF!</f>
        <v>#REF!</v>
      </c>
      <c r="S83" s="12">
        <v>25300</v>
      </c>
    </row>
    <row r="84" spans="1:19" s="5" customFormat="1" ht="12">
      <c r="A84" s="3"/>
      <c r="B84" s="3"/>
      <c r="C84" s="3"/>
      <c r="D84" s="3"/>
      <c r="E84" s="19"/>
      <c r="F84" s="19"/>
      <c r="G84" s="20"/>
      <c r="H84" s="20"/>
      <c r="I84" s="20"/>
      <c r="J84" s="20"/>
      <c r="K84" s="20"/>
      <c r="L84" s="20"/>
      <c r="M84" s="20"/>
      <c r="N84" s="20"/>
      <c r="O84" s="21"/>
      <c r="P84" s="21"/>
      <c r="R84" s="11" t="e">
        <f>38600*#REF!</f>
        <v>#REF!</v>
      </c>
      <c r="S84" s="12">
        <v>130900</v>
      </c>
    </row>
    <row r="85" spans="1:19" s="5" customFormat="1" ht="12">
      <c r="A85" s="3"/>
      <c r="B85" s="3"/>
      <c r="C85" s="3"/>
      <c r="D85" s="3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1"/>
      <c r="P85" s="21"/>
      <c r="R85" s="11">
        <v>300000</v>
      </c>
      <c r="S85" s="12">
        <v>26400</v>
      </c>
    </row>
    <row r="86" spans="1:19" s="5" customFormat="1" ht="12">
      <c r="A86" s="3"/>
      <c r="B86" s="3"/>
      <c r="C86" s="3"/>
      <c r="D86" s="3"/>
      <c r="E86" s="19"/>
      <c r="F86" s="19"/>
      <c r="G86" s="20"/>
      <c r="H86" s="20"/>
      <c r="I86" s="20"/>
      <c r="J86" s="20"/>
      <c r="K86" s="20"/>
      <c r="L86" s="20"/>
      <c r="M86" s="20"/>
      <c r="N86" s="20"/>
      <c r="O86" s="21"/>
      <c r="P86" s="21"/>
      <c r="R86" s="11" t="e">
        <f>38600*#REF!</f>
        <v>#REF!</v>
      </c>
      <c r="S86" s="12">
        <v>88000</v>
      </c>
    </row>
    <row r="87" spans="1:20" s="5" customFormat="1" ht="12">
      <c r="A87" s="3"/>
      <c r="B87" s="3"/>
      <c r="C87" s="3"/>
      <c r="D87" s="3"/>
      <c r="E87" s="19"/>
      <c r="F87" s="19"/>
      <c r="G87" s="20"/>
      <c r="H87" s="20"/>
      <c r="I87" s="20"/>
      <c r="J87" s="20"/>
      <c r="K87" s="20"/>
      <c r="L87" s="20"/>
      <c r="M87" s="20"/>
      <c r="N87" s="20"/>
      <c r="O87" s="21"/>
      <c r="P87" s="21"/>
      <c r="R87" s="11" t="e">
        <f>38600*#REF!</f>
        <v>#REF!</v>
      </c>
      <c r="S87" s="12">
        <v>14300</v>
      </c>
      <c r="T87" s="8"/>
    </row>
    <row r="88" spans="1:19" s="5" customFormat="1" ht="12">
      <c r="A88" s="3"/>
      <c r="B88" s="3"/>
      <c r="C88" s="3"/>
      <c r="D88" s="3"/>
      <c r="E88" s="19"/>
      <c r="F88" s="19"/>
      <c r="G88" s="20"/>
      <c r="H88" s="20"/>
      <c r="I88" s="20"/>
      <c r="J88" s="20"/>
      <c r="K88" s="20"/>
      <c r="L88" s="20"/>
      <c r="M88" s="20"/>
      <c r="N88" s="20"/>
      <c r="O88" s="21"/>
      <c r="P88" s="21"/>
      <c r="R88" s="11" t="e">
        <f>38600*#REF!</f>
        <v>#REF!</v>
      </c>
      <c r="S88" s="12">
        <v>25300</v>
      </c>
    </row>
    <row r="89" spans="1:19" s="5" customFormat="1" ht="12">
      <c r="A89" s="3"/>
      <c r="B89" s="3"/>
      <c r="C89" s="3"/>
      <c r="D89" s="3"/>
      <c r="E89" s="19"/>
      <c r="F89" s="19"/>
      <c r="G89" s="20"/>
      <c r="H89" s="20"/>
      <c r="I89" s="20"/>
      <c r="J89" s="20"/>
      <c r="K89" s="20"/>
      <c r="L89" s="20"/>
      <c r="M89" s="20"/>
      <c r="N89" s="20"/>
      <c r="O89" s="21"/>
      <c r="P89" s="21"/>
      <c r="R89" s="11" t="e">
        <f>38600*#REF!</f>
        <v>#REF!</v>
      </c>
      <c r="S89" s="12">
        <v>16800</v>
      </c>
    </row>
    <row r="90" spans="1:19" s="5" customFormat="1" ht="12" thickBot="1">
      <c r="A90" s="3"/>
      <c r="B90" s="3"/>
      <c r="C90" s="3"/>
      <c r="D90" s="3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1"/>
      <c r="P90" s="21"/>
      <c r="R90" s="13" t="e">
        <f>38600*#REF!</f>
        <v>#REF!</v>
      </c>
      <c r="S90" s="14">
        <v>34100</v>
      </c>
    </row>
    <row r="91" spans="1:19" s="4" customFormat="1" ht="26.25" customHeight="1" thickBot="1">
      <c r="A91" s="3"/>
      <c r="B91" s="3"/>
      <c r="C91" s="3"/>
      <c r="D91" s="3"/>
      <c r="E91" s="19"/>
      <c r="F91" s="19"/>
      <c r="G91" s="20"/>
      <c r="H91" s="20"/>
      <c r="I91" s="20"/>
      <c r="J91" s="20"/>
      <c r="K91" s="20"/>
      <c r="L91" s="20"/>
      <c r="M91" s="20"/>
      <c r="N91" s="20"/>
      <c r="O91" s="21"/>
      <c r="P91" s="21"/>
      <c r="R91" s="15" t="e">
        <f>SUM(R6:R90)</f>
        <v>#REF!</v>
      </c>
      <c r="S91" s="16">
        <f>SUM(S6:S90)</f>
        <v>2453300</v>
      </c>
    </row>
    <row r="92" spans="1:19" s="4" customFormat="1" ht="26.25" customHeight="1">
      <c r="A92" s="3"/>
      <c r="B92" s="3"/>
      <c r="C92" s="3"/>
      <c r="D92" s="3"/>
      <c r="E92" s="19"/>
      <c r="F92" s="19"/>
      <c r="G92" s="20"/>
      <c r="H92" s="20"/>
      <c r="I92" s="20"/>
      <c r="J92" s="20"/>
      <c r="K92" s="20"/>
      <c r="L92" s="20"/>
      <c r="M92" s="20"/>
      <c r="N92" s="20"/>
      <c r="O92" s="21"/>
      <c r="P92" s="21"/>
      <c r="R92" s="17"/>
      <c r="S92" s="18"/>
    </row>
    <row r="100" ht="23.25" customHeight="1"/>
    <row r="104" ht="27.75" customHeight="1"/>
  </sheetData>
  <sheetProtection/>
  <mergeCells count="3">
    <mergeCell ref="O5:P5"/>
    <mergeCell ref="A3:P3"/>
    <mergeCell ref="A4:P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8" scale="5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Jakoubková Marie</cp:lastModifiedBy>
  <cp:lastPrinted>2012-03-05T12:19:34Z</cp:lastPrinted>
  <dcterms:created xsi:type="dcterms:W3CDTF">2008-01-11T14:07:44Z</dcterms:created>
  <dcterms:modified xsi:type="dcterms:W3CDTF">2012-03-08T12:17:01Z</dcterms:modified>
  <cp:category/>
  <cp:version/>
  <cp:contentType/>
  <cp:contentStatus/>
</cp:coreProperties>
</file>