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616" windowHeight="7296" activeTab="0"/>
  </bookViews>
  <sheets>
    <sheet name="RK-41-2011-60, př.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#RB</author>
    <author>Pavlinec Petr  Ing.</author>
  </authors>
  <commentList>
    <comment ref="N25" authorId="0">
      <text>
        <r>
          <rPr>
            <b/>
            <sz val="9"/>
            <rFont val="Tahoma"/>
            <family val="2"/>
          </rPr>
          <t>#RB:</t>
        </r>
        <r>
          <rPr>
            <sz val="9"/>
            <rFont val="Tahoma"/>
            <family val="2"/>
          </rPr>
          <t xml:space="preserve">
neresim, nutno upravit STD</t>
        </r>
      </text>
    </comment>
    <comment ref="T10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Nutná skoková obnova některých serverových technologií</t>
        </r>
      </text>
    </comment>
    <comment ref="T11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Nízká relativní vybavenost kvalitními PC</t>
        </r>
      </text>
    </comment>
    <comment ref="X11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Pavlinec Petr  Ing.:
Nízká relativní vybavenost kvalitními PC</t>
        </r>
      </text>
    </comment>
    <comment ref="R11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Pavlinec Petr  Ing.:
Nízká relativní vybavenost kvalitními PC</t>
        </r>
      </text>
    </comment>
    <comment ref="P12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Pavlinec Petr  Ing.:
Vysoké stáří počítačů. Nutná skoková reinvestice.</t>
        </r>
      </text>
    </comment>
    <comment ref="V21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Z našeho pohledu nutné dlouhodobě řešit</t>
        </r>
      </text>
    </comment>
    <comment ref="X21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Z našeho pohledu nutné dlouhodobě řešit</t>
        </r>
      </text>
    </comment>
    <comment ref="R25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Nedostatečný personál. Částečně saturováno outsourcingem.</t>
        </r>
      </text>
    </comment>
    <comment ref="V25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Absolutně nedostatečné personální zázemí. NENÍ ani doplněno outsourcingem.</t>
        </r>
      </text>
    </comment>
    <comment ref="P26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Vzhledem k velikosti organizace nezbytné!</t>
        </r>
      </text>
    </comment>
    <comment ref="V26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Vzhledem k velikosti organizace nezbytné!</t>
        </r>
      </text>
    </comment>
    <comment ref="X26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Vzhledem k velikosti organizace nezbytné!</t>
        </r>
      </text>
    </comment>
    <comment ref="P27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Dlouhodobý problém.</t>
        </r>
      </text>
    </comment>
    <comment ref="V27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Dlouhodobý problém.</t>
        </r>
      </text>
    </comment>
    <comment ref="X27" authorId="1">
      <text>
        <r>
          <rPr>
            <b/>
            <sz val="9"/>
            <rFont val="Tahoma"/>
            <family val="0"/>
          </rPr>
          <t>Pavlinec Petr  Ing.:</t>
        </r>
        <r>
          <rPr>
            <sz val="9"/>
            <rFont val="Tahoma"/>
            <family val="0"/>
          </rPr>
          <t xml:space="preserve">
Dlouhodobý problém.</t>
        </r>
      </text>
    </comment>
  </commentList>
</comments>
</file>

<file path=xl/sharedStrings.xml><?xml version="1.0" encoding="utf-8"?>
<sst xmlns="http://schemas.openxmlformats.org/spreadsheetml/2006/main" count="86" uniqueCount="56">
  <si>
    <t>celkový počet fyzických serverů</t>
  </si>
  <si>
    <t>celkový počet PC včetně notebooků, terminálů atd.</t>
  </si>
  <si>
    <t>pokrytí WiFi (počet AP)</t>
  </si>
  <si>
    <t>připojení optickým vláknem</t>
  </si>
  <si>
    <t>pokrytí antivirovým systémem</t>
  </si>
  <si>
    <t>pokrytí antispyware systémem</t>
  </si>
  <si>
    <t>podpora IPv6 - zejména myšlen centrální firewall</t>
  </si>
  <si>
    <t>zalohování na pásku</t>
  </si>
  <si>
    <t>zalohování na SAN</t>
  </si>
  <si>
    <t>zalohování na krajskou SAN infrastrukturu</t>
  </si>
  <si>
    <t>zalohování na NAS</t>
  </si>
  <si>
    <t>zalohování na optická média</t>
  </si>
  <si>
    <t>počet dataprojektorů</t>
  </si>
  <si>
    <t>počet správců ICT</t>
  </si>
  <si>
    <t>helpdesk</t>
  </si>
  <si>
    <t>systém ICT vzdělávání</t>
  </si>
  <si>
    <t>rozvojová strategie ICT</t>
  </si>
  <si>
    <t xml:space="preserve">  spisová služba</t>
  </si>
  <si>
    <t xml:space="preserve">  ekonomický systém</t>
  </si>
  <si>
    <t xml:space="preserve">  personalistika, mzdy</t>
  </si>
  <si>
    <t xml:space="preserve">  evidence majetku </t>
  </si>
  <si>
    <t xml:space="preserve">  manažerský informační systém</t>
  </si>
  <si>
    <t xml:space="preserve">  podnikový informační systém</t>
  </si>
  <si>
    <t>software</t>
  </si>
  <si>
    <t>počet zaměstnanců organizace</t>
  </si>
  <si>
    <t xml:space="preserve">   - z toho počet serverů určených pro běh virtualizační vrstvy</t>
  </si>
  <si>
    <t xml:space="preserve">   - průměrné stáří všech serverů</t>
  </si>
  <si>
    <t xml:space="preserve">  - z toho notebooků</t>
  </si>
  <si>
    <t xml:space="preserve">  - jejich průměrné stáří</t>
  </si>
  <si>
    <t>40%(32)</t>
  </si>
  <si>
    <t>95%(65)</t>
  </si>
  <si>
    <t>-</t>
  </si>
  <si>
    <t>ANO</t>
  </si>
  <si>
    <t>25PC/server</t>
  </si>
  <si>
    <t>neresi</t>
  </si>
  <si>
    <t>42mes</t>
  </si>
  <si>
    <t>20%zamestancu</t>
  </si>
  <si>
    <t>0,01/zam</t>
  </si>
  <si>
    <t>0,02/pocet pc</t>
  </si>
  <si>
    <t>NEM JI</t>
  </si>
  <si>
    <t>NEM NMNM</t>
  </si>
  <si>
    <t>NEM HB</t>
  </si>
  <si>
    <t>NEM PE</t>
  </si>
  <si>
    <t>NEM TR</t>
  </si>
  <si>
    <t>cil</t>
  </si>
  <si>
    <t>ANO, 42 mes?</t>
  </si>
  <si>
    <t>vsichni zam</t>
  </si>
  <si>
    <t>prumer naplneni standardu</t>
  </si>
  <si>
    <t>meziroční progres o</t>
  </si>
  <si>
    <t>prumerny progres vsech NEM</t>
  </si>
  <si>
    <t xml:space="preserve">% naplnění krajského ICT standardu:  </t>
  </si>
  <si>
    <t>meziroční průměrný progres všech nemocnic:</t>
  </si>
  <si>
    <t>meziroční % progres dané nemocnice:</t>
  </si>
  <si>
    <t>Vyhodnocení naplněnosti Standardu ICT vybavení PO Kraje Vysočina - nemocnice, prosinec 2011</t>
  </si>
  <si>
    <t>Počet stran: 1</t>
  </si>
  <si>
    <t>RK-41-2011-60, př.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</si>
</sst>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9" fontId="0" fillId="25" borderId="12" xfId="0" applyNumberFormat="1" applyFill="1" applyBorder="1" applyAlignment="1">
      <alignment horizontal="left"/>
    </xf>
    <xf numFmtId="0" fontId="0" fillId="25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14" xfId="0" applyFill="1" applyBorder="1" applyAlignment="1">
      <alignment/>
    </xf>
    <xf numFmtId="1" fontId="0" fillId="25" borderId="15" xfId="0" applyNumberForma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22" xfId="0" applyNumberFormat="1" applyFill="1" applyBorder="1" applyAlignment="1">
      <alignment horizontal="center"/>
    </xf>
    <xf numFmtId="1" fontId="0" fillId="24" borderId="23" xfId="0" applyNumberFormat="1" applyFill="1" applyBorder="1" applyAlignment="1">
      <alignment horizontal="center"/>
    </xf>
    <xf numFmtId="1" fontId="0" fillId="25" borderId="16" xfId="0" applyNumberFormat="1" applyFill="1" applyBorder="1" applyAlignment="1">
      <alignment horizontal="center"/>
    </xf>
    <xf numFmtId="1" fontId="0" fillId="25" borderId="17" xfId="0" applyNumberFormat="1" applyFill="1" applyBorder="1" applyAlignment="1">
      <alignment horizontal="center"/>
    </xf>
    <xf numFmtId="1" fontId="0" fillId="25" borderId="22" xfId="0" applyNumberFormat="1" applyFill="1" applyBorder="1" applyAlignment="1">
      <alignment horizontal="center"/>
    </xf>
    <xf numFmtId="1" fontId="0" fillId="25" borderId="23" xfId="0" applyNumberFormat="1" applyFill="1" applyBorder="1" applyAlignment="1">
      <alignment horizontal="center"/>
    </xf>
    <xf numFmtId="1" fontId="0" fillId="24" borderId="24" xfId="0" applyNumberFormat="1" applyFill="1" applyBorder="1" applyAlignment="1">
      <alignment horizontal="center"/>
    </xf>
    <xf numFmtId="1" fontId="0" fillId="24" borderId="25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49" fontId="0" fillId="25" borderId="11" xfId="0" applyNumberFormat="1" applyFill="1" applyBorder="1" applyAlignment="1">
      <alignment horizontal="left"/>
    </xf>
    <xf numFmtId="49" fontId="0" fillId="24" borderId="11" xfId="0" applyNumberFormat="1" applyFill="1" applyBorder="1" applyAlignment="1">
      <alignment horizontal="left"/>
    </xf>
    <xf numFmtId="0" fontId="0" fillId="24" borderId="22" xfId="0" applyNumberForma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1" fontId="0" fillId="25" borderId="18" xfId="0" applyNumberFormat="1" applyFill="1" applyBorder="1" applyAlignment="1">
      <alignment horizontal="center"/>
    </xf>
    <xf numFmtId="1" fontId="0" fillId="25" borderId="21" xfId="0" applyNumberForma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4" borderId="32" xfId="0" applyFill="1" applyBorder="1" applyAlignment="1">
      <alignment/>
    </xf>
    <xf numFmtId="1" fontId="0" fillId="24" borderId="32" xfId="0" applyNumberFormat="1" applyFill="1" applyBorder="1" applyAlignment="1">
      <alignment horizontal="left"/>
    </xf>
    <xf numFmtId="1" fontId="0" fillId="24" borderId="11" xfId="0" applyNumberFormat="1" applyFill="1" applyBorder="1" applyAlignment="1">
      <alignment horizontal="left"/>
    </xf>
    <xf numFmtId="1" fontId="0" fillId="24" borderId="29" xfId="0" applyNumberFormat="1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1" fontId="0" fillId="25" borderId="16" xfId="0" applyNumberFormat="1" applyFont="1" applyFill="1" applyBorder="1" applyAlignment="1">
      <alignment horizontal="center"/>
    </xf>
    <xf numFmtId="1" fontId="0" fillId="25" borderId="17" xfId="0" applyNumberFormat="1" applyFont="1" applyFill="1" applyBorder="1" applyAlignment="1">
      <alignment horizontal="center"/>
    </xf>
    <xf numFmtId="1" fontId="0" fillId="25" borderId="22" xfId="0" applyNumberFormat="1" applyFont="1" applyFill="1" applyBorder="1" applyAlignment="1">
      <alignment horizontal="center"/>
    </xf>
    <xf numFmtId="1" fontId="0" fillId="25" borderId="23" xfId="0" applyNumberFormat="1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25" borderId="35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1" fontId="0" fillId="24" borderId="30" xfId="0" applyNumberFormat="1" applyFill="1" applyBorder="1" applyAlignment="1">
      <alignment horizontal="center"/>
    </xf>
    <xf numFmtId="1" fontId="0" fillId="24" borderId="3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15" borderId="0" xfId="0" applyFill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15" borderId="23" xfId="0" applyNumberFormat="1" applyFill="1" applyBorder="1" applyAlignment="1">
      <alignment horizontal="center"/>
    </xf>
    <xf numFmtId="1" fontId="0" fillId="15" borderId="26" xfId="0" applyNumberFormat="1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2" fontId="0" fillId="15" borderId="38" xfId="0" applyNumberFormat="1" applyFill="1" applyBorder="1" applyAlignment="1">
      <alignment horizontal="center"/>
    </xf>
    <xf numFmtId="1" fontId="0" fillId="15" borderId="27" xfId="0" applyNumberForma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2" fontId="0" fillId="26" borderId="22" xfId="0" applyNumberFormat="1" applyFill="1" applyBorder="1" applyAlignment="1">
      <alignment horizontal="center"/>
    </xf>
    <xf numFmtId="1" fontId="0" fillId="26" borderId="26" xfId="0" applyNumberFormat="1" applyFill="1" applyBorder="1" applyAlignment="1">
      <alignment horizontal="center"/>
    </xf>
    <xf numFmtId="1" fontId="0" fillId="21" borderId="23" xfId="0" applyNumberFormat="1" applyFill="1" applyBorder="1" applyAlignment="1">
      <alignment horizontal="center"/>
    </xf>
    <xf numFmtId="2" fontId="0" fillId="21" borderId="23" xfId="0" applyNumberForma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9" fontId="0" fillId="0" borderId="0" xfId="0" applyNumberFormat="1" applyAlignment="1">
      <alignment vertical="center" wrapText="1"/>
    </xf>
    <xf numFmtId="2" fontId="8" fillId="19" borderId="42" xfId="0" applyNumberFormat="1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46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9" fillId="19" borderId="49" xfId="0" applyFont="1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2" fontId="8" fillId="19" borderId="12" xfId="0" applyNumberFormat="1" applyFont="1" applyFill="1" applyBorder="1" applyAlignment="1">
      <alignment horizontal="center" vertical="center" wrapText="1"/>
    </xf>
    <xf numFmtId="0" fontId="8" fillId="19" borderId="4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"/>
  <sheetViews>
    <sheetView showGridLines="0" tabSelected="1" zoomScaleSheetLayoutView="115" zoomScalePageLayoutView="0" workbookViewId="0" topLeftCell="O1">
      <selection activeCell="W2" sqref="W2"/>
    </sheetView>
  </sheetViews>
  <sheetFormatPr defaultColWidth="9.140625" defaultRowHeight="12.75"/>
  <cols>
    <col min="1" max="1" width="33.00390625" style="0" customWidth="1"/>
    <col min="2" max="2" width="8.421875" style="0" hidden="1" customWidth="1"/>
    <col min="3" max="3" width="8.00390625" style="0" hidden="1" customWidth="1"/>
    <col min="4" max="4" width="9.28125" style="0" hidden="1" customWidth="1"/>
    <col min="5" max="11" width="9.140625" style="0" hidden="1" customWidth="1"/>
    <col min="12" max="12" width="3.00390625" style="0" hidden="1" customWidth="1"/>
    <col min="13" max="13" width="15.00390625" style="62" hidden="1" customWidth="1"/>
    <col min="14" max="14" width="23.8515625" style="62" hidden="1" customWidth="1"/>
    <col min="15" max="15" width="9.57421875" style="0" customWidth="1"/>
    <col min="17" max="17" width="10.8515625" style="0" customWidth="1"/>
    <col min="18" max="19" width="10.00390625" style="0" customWidth="1"/>
    <col min="20" max="20" width="10.421875" style="0" customWidth="1"/>
    <col min="21" max="21" width="11.00390625" style="0" customWidth="1"/>
    <col min="22" max="22" width="11.28125" style="0" customWidth="1"/>
    <col min="23" max="23" width="10.57421875" style="0" customWidth="1"/>
    <col min="24" max="24" width="11.28125" style="0" customWidth="1"/>
    <col min="25" max="34" width="0" style="0" hidden="1" customWidth="1"/>
  </cols>
  <sheetData>
    <row r="2" spans="1:23" ht="15.75" customHeight="1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31" t="s">
        <v>55</v>
      </c>
    </row>
    <row r="3" spans="1:23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31" t="s">
        <v>54</v>
      </c>
    </row>
    <row r="4" ht="13.5" thickBot="1"/>
    <row r="5" spans="1:24" ht="16.5" thickBot="1">
      <c r="A5" s="127"/>
      <c r="B5" s="54"/>
      <c r="C5" s="55"/>
      <c r="D5" s="54"/>
      <c r="E5" s="55"/>
      <c r="F5" s="54"/>
      <c r="G5" s="55"/>
      <c r="H5" s="54"/>
      <c r="I5" s="55"/>
      <c r="J5" s="54"/>
      <c r="K5" s="55"/>
      <c r="O5" s="123" t="s">
        <v>39</v>
      </c>
      <c r="P5" s="124"/>
      <c r="Q5" s="123" t="s">
        <v>40</v>
      </c>
      <c r="R5" s="124"/>
      <c r="S5" s="123" t="s">
        <v>41</v>
      </c>
      <c r="T5" s="124"/>
      <c r="U5" s="123" t="s">
        <v>42</v>
      </c>
      <c r="V5" s="124"/>
      <c r="W5" s="123" t="s">
        <v>43</v>
      </c>
      <c r="X5" s="124"/>
    </row>
    <row r="6" spans="1:24" ht="15" thickBot="1">
      <c r="A6" s="128"/>
      <c r="B6" s="52">
        <v>2010</v>
      </c>
      <c r="C6" s="53">
        <v>2011</v>
      </c>
      <c r="D6" s="52">
        <v>2010</v>
      </c>
      <c r="E6" s="53">
        <v>2011</v>
      </c>
      <c r="F6" s="52">
        <v>2010</v>
      </c>
      <c r="G6" s="53">
        <v>2011</v>
      </c>
      <c r="H6" s="52">
        <v>2010</v>
      </c>
      <c r="I6" s="53">
        <v>2011</v>
      </c>
      <c r="J6" s="52">
        <v>2010</v>
      </c>
      <c r="K6" s="53">
        <v>2011</v>
      </c>
      <c r="O6" s="79">
        <v>2010</v>
      </c>
      <c r="P6" s="80">
        <v>2011</v>
      </c>
      <c r="Q6" s="79">
        <v>2010</v>
      </c>
      <c r="R6" s="80">
        <v>2011</v>
      </c>
      <c r="S6" s="79">
        <v>2010</v>
      </c>
      <c r="T6" s="87">
        <v>2011</v>
      </c>
      <c r="U6" s="79">
        <v>2010</v>
      </c>
      <c r="V6" s="80">
        <v>2011</v>
      </c>
      <c r="W6" s="79">
        <v>2010</v>
      </c>
      <c r="X6" s="80">
        <v>2011</v>
      </c>
    </row>
    <row r="7" spans="1:24" ht="13.5" thickBot="1">
      <c r="A7" s="4" t="s">
        <v>24</v>
      </c>
      <c r="B7" s="8">
        <v>1150</v>
      </c>
      <c r="C7" s="29">
        <v>1150</v>
      </c>
      <c r="D7" s="8">
        <v>980</v>
      </c>
      <c r="E7" s="29">
        <v>978</v>
      </c>
      <c r="F7" s="8">
        <v>1035</v>
      </c>
      <c r="G7" s="29">
        <v>1034</v>
      </c>
      <c r="H7" s="8">
        <v>656</v>
      </c>
      <c r="I7" s="29">
        <v>634</v>
      </c>
      <c r="J7" s="8">
        <v>996</v>
      </c>
      <c r="K7" s="29">
        <v>968</v>
      </c>
      <c r="O7" s="81">
        <v>1150</v>
      </c>
      <c r="P7" s="82">
        <v>1150</v>
      </c>
      <c r="Q7" s="81">
        <v>980</v>
      </c>
      <c r="R7" s="82">
        <v>978</v>
      </c>
      <c r="S7" s="81">
        <v>1035</v>
      </c>
      <c r="T7" s="88">
        <v>1034</v>
      </c>
      <c r="U7" s="81">
        <v>656</v>
      </c>
      <c r="V7" s="82">
        <v>634</v>
      </c>
      <c r="W7" s="81">
        <v>996</v>
      </c>
      <c r="X7" s="82">
        <v>968</v>
      </c>
    </row>
    <row r="8" spans="1:24" ht="12.75">
      <c r="A8" s="2" t="s">
        <v>0</v>
      </c>
      <c r="B8" s="27">
        <v>12</v>
      </c>
      <c r="C8" s="28">
        <v>13</v>
      </c>
      <c r="D8" s="27">
        <v>23</v>
      </c>
      <c r="E8" s="28">
        <v>23</v>
      </c>
      <c r="F8" s="27">
        <v>22</v>
      </c>
      <c r="G8" s="28">
        <v>25</v>
      </c>
      <c r="H8" s="27">
        <v>15</v>
      </c>
      <c r="I8" s="28">
        <v>11</v>
      </c>
      <c r="J8" s="27">
        <v>11</v>
      </c>
      <c r="K8" s="28">
        <v>12</v>
      </c>
      <c r="M8" s="62" t="s">
        <v>33</v>
      </c>
      <c r="N8" s="62">
        <v>25</v>
      </c>
      <c r="O8" s="77">
        <f>B8/(B11/N8)*100</f>
        <v>49.180327868852466</v>
      </c>
      <c r="P8" s="78">
        <f>C8/(C11/N8)*100</f>
        <v>47.10144927536232</v>
      </c>
      <c r="Q8" s="77">
        <f>D8/(D11/N8)*100</f>
        <v>124.45887445887445</v>
      </c>
      <c r="R8" s="78">
        <f>E8/(E11/N8)*100</f>
        <v>121.56448202959831</v>
      </c>
      <c r="S8" s="77">
        <f>F8/(F11/N8)*100</f>
        <v>117.02127659574468</v>
      </c>
      <c r="T8" s="89">
        <f>G8/(G11/N8)*100</f>
        <v>130.20833333333334</v>
      </c>
      <c r="U8" s="77">
        <f>H8/(H11/N8)*100</f>
        <v>115.38461538461537</v>
      </c>
      <c r="V8" s="78">
        <f>I8/(I11/N8)*100</f>
        <v>79.71014492753623</v>
      </c>
      <c r="W8" s="77">
        <f>J8/(J11/N8)*100</f>
        <v>78.57142857142857</v>
      </c>
      <c r="X8" s="78">
        <f>K8/(K11/N8)*100</f>
        <v>73.17073170731709</v>
      </c>
    </row>
    <row r="9" spans="1:24" ht="12.75">
      <c r="A9" s="31" t="s">
        <v>25</v>
      </c>
      <c r="B9" s="17">
        <v>3</v>
      </c>
      <c r="C9" s="18">
        <v>4</v>
      </c>
      <c r="D9" s="17">
        <v>2</v>
      </c>
      <c r="E9" s="18">
        <v>3</v>
      </c>
      <c r="F9" s="17">
        <v>0</v>
      </c>
      <c r="G9" s="18">
        <v>2</v>
      </c>
      <c r="H9" s="17">
        <v>0</v>
      </c>
      <c r="I9" s="18">
        <v>3</v>
      </c>
      <c r="J9" s="17">
        <v>2</v>
      </c>
      <c r="K9" s="18">
        <v>3</v>
      </c>
      <c r="M9" s="62" t="s">
        <v>34</v>
      </c>
      <c r="N9" s="71" t="s">
        <v>34</v>
      </c>
      <c r="O9" s="74" t="s">
        <v>31</v>
      </c>
      <c r="P9" s="75" t="s">
        <v>31</v>
      </c>
      <c r="Q9" s="74" t="s">
        <v>31</v>
      </c>
      <c r="R9" s="75" t="s">
        <v>31</v>
      </c>
      <c r="S9" s="74" t="s">
        <v>31</v>
      </c>
      <c r="T9" s="90" t="s">
        <v>31</v>
      </c>
      <c r="U9" s="74" t="s">
        <v>31</v>
      </c>
      <c r="V9" s="75" t="s">
        <v>31</v>
      </c>
      <c r="W9" s="74" t="s">
        <v>31</v>
      </c>
      <c r="X9" s="75" t="s">
        <v>31</v>
      </c>
    </row>
    <row r="10" spans="1:24" ht="13.5" thickBot="1">
      <c r="A10" s="31" t="s">
        <v>26</v>
      </c>
      <c r="B10" s="17">
        <v>62</v>
      </c>
      <c r="C10" s="18">
        <f>12*4.8</f>
        <v>57.599999999999994</v>
      </c>
      <c r="D10" s="17">
        <v>54</v>
      </c>
      <c r="E10" s="18">
        <v>55</v>
      </c>
      <c r="F10" s="17">
        <v>60</v>
      </c>
      <c r="G10" s="18">
        <v>72</v>
      </c>
      <c r="H10" s="17">
        <v>32</v>
      </c>
      <c r="I10" s="18">
        <v>28</v>
      </c>
      <c r="J10" s="17">
        <v>36</v>
      </c>
      <c r="K10" s="18">
        <v>24</v>
      </c>
      <c r="M10" s="62" t="s">
        <v>45</v>
      </c>
      <c r="N10" s="62">
        <v>42</v>
      </c>
      <c r="O10" s="68">
        <f>N10/B10*100</f>
        <v>67.74193548387096</v>
      </c>
      <c r="P10" s="70">
        <f>N10/C10*100</f>
        <v>72.91666666666667</v>
      </c>
      <c r="Q10" s="68">
        <f>N10/D10*100</f>
        <v>77.77777777777779</v>
      </c>
      <c r="R10" s="70">
        <f>N10/E10*100</f>
        <v>76.36363636363637</v>
      </c>
      <c r="S10" s="101">
        <f>N10/F10*100</f>
        <v>70</v>
      </c>
      <c r="T10" s="97">
        <f>N10/G10*100</f>
        <v>58.333333333333336</v>
      </c>
      <c r="U10" s="68">
        <f>N10/H10*100</f>
        <v>131.25</v>
      </c>
      <c r="V10" s="70">
        <f>N10/I10*100</f>
        <v>150</v>
      </c>
      <c r="W10" s="68">
        <f>N10/J10*100</f>
        <v>116.66666666666667</v>
      </c>
      <c r="X10" s="70">
        <f>N10/K10*100</f>
        <v>175</v>
      </c>
    </row>
    <row r="11" spans="1:24" ht="12.75">
      <c r="A11" s="5" t="s">
        <v>1</v>
      </c>
      <c r="B11" s="19">
        <v>610</v>
      </c>
      <c r="C11" s="20">
        <v>690</v>
      </c>
      <c r="D11" s="46">
        <v>462</v>
      </c>
      <c r="E11" s="47">
        <v>473</v>
      </c>
      <c r="F11" s="19">
        <v>470</v>
      </c>
      <c r="G11" s="20">
        <v>480</v>
      </c>
      <c r="H11" s="19">
        <v>325</v>
      </c>
      <c r="I11" s="20">
        <v>345</v>
      </c>
      <c r="J11" s="19">
        <v>350</v>
      </c>
      <c r="K11" s="20">
        <v>410</v>
      </c>
      <c r="M11" s="63"/>
      <c r="N11" s="62" t="s">
        <v>46</v>
      </c>
      <c r="O11" s="68">
        <f aca="true" t="shared" si="0" ref="O11:X11">B11/B7*100</f>
        <v>53.04347826086957</v>
      </c>
      <c r="P11" s="70">
        <f t="shared" si="0"/>
        <v>60</v>
      </c>
      <c r="Q11" s="101">
        <f t="shared" si="0"/>
        <v>47.14285714285714</v>
      </c>
      <c r="R11" s="94">
        <f t="shared" si="0"/>
        <v>48.3640081799591</v>
      </c>
      <c r="S11" s="101">
        <f t="shared" si="0"/>
        <v>45.410628019323674</v>
      </c>
      <c r="T11" s="97">
        <f t="shared" si="0"/>
        <v>46.42166344294004</v>
      </c>
      <c r="U11" s="68">
        <f t="shared" si="0"/>
        <v>49.542682926829265</v>
      </c>
      <c r="V11" s="70">
        <f t="shared" si="0"/>
        <v>54.41640378548895</v>
      </c>
      <c r="W11" s="101">
        <f t="shared" si="0"/>
        <v>35.140562248995984</v>
      </c>
      <c r="X11" s="94">
        <f t="shared" si="0"/>
        <v>42.35537190082644</v>
      </c>
    </row>
    <row r="12" spans="1:24" ht="12.75">
      <c r="A12" s="30" t="s">
        <v>28</v>
      </c>
      <c r="B12" s="21">
        <f>12*7.6</f>
        <v>91.19999999999999</v>
      </c>
      <c r="C12" s="22">
        <f>12*6.7</f>
        <v>80.4</v>
      </c>
      <c r="D12" s="48">
        <v>43</v>
      </c>
      <c r="E12" s="49">
        <v>42</v>
      </c>
      <c r="F12" s="21">
        <v>48</v>
      </c>
      <c r="G12" s="22">
        <v>60</v>
      </c>
      <c r="H12" s="21">
        <v>51</v>
      </c>
      <c r="I12" s="22">
        <v>48</v>
      </c>
      <c r="J12" s="21">
        <v>26</v>
      </c>
      <c r="K12" s="22">
        <v>24</v>
      </c>
      <c r="M12" s="62" t="s">
        <v>35</v>
      </c>
      <c r="N12" s="62">
        <v>42</v>
      </c>
      <c r="O12" s="101">
        <f>N12/B12*100</f>
        <v>46.05263157894737</v>
      </c>
      <c r="P12" s="104">
        <f>N12/C12*100</f>
        <v>52.23880597014925</v>
      </c>
      <c r="Q12" s="68">
        <f>N12/D12*100</f>
        <v>97.67441860465115</v>
      </c>
      <c r="R12" s="70">
        <f>N12/E12*100</f>
        <v>100</v>
      </c>
      <c r="S12" s="68">
        <f>N12/F12*100</f>
        <v>87.5</v>
      </c>
      <c r="T12" s="86">
        <f>N12/G12*100</f>
        <v>70</v>
      </c>
      <c r="U12" s="68">
        <f>N12/H12*100</f>
        <v>82.35294117647058</v>
      </c>
      <c r="V12" s="70">
        <f>N12/I12*100</f>
        <v>87.5</v>
      </c>
      <c r="W12" s="68">
        <f>N12/J12*100</f>
        <v>161.53846153846155</v>
      </c>
      <c r="X12" s="70">
        <f>N12/K12*100</f>
        <v>175</v>
      </c>
    </row>
    <row r="13" spans="1:24" ht="12.75">
      <c r="A13" s="30" t="s">
        <v>27</v>
      </c>
      <c r="B13" s="21">
        <v>28</v>
      </c>
      <c r="C13" s="22">
        <v>30</v>
      </c>
      <c r="D13" s="48">
        <v>22</v>
      </c>
      <c r="E13" s="49">
        <v>26</v>
      </c>
      <c r="F13" s="21">
        <v>12</v>
      </c>
      <c r="G13" s="22">
        <v>12</v>
      </c>
      <c r="H13" s="21">
        <v>8</v>
      </c>
      <c r="I13" s="22">
        <v>9</v>
      </c>
      <c r="J13" s="21">
        <v>10</v>
      </c>
      <c r="K13" s="22">
        <v>15</v>
      </c>
      <c r="M13" s="62" t="s">
        <v>36</v>
      </c>
      <c r="N13" s="62">
        <v>20</v>
      </c>
      <c r="O13" s="68">
        <f>28/(B7/100*20)*100</f>
        <v>12.173913043478262</v>
      </c>
      <c r="P13" s="70">
        <f>28/(C7/100*20)*100</f>
        <v>12.173913043478262</v>
      </c>
      <c r="Q13" s="68">
        <f>28/(D7/100*20)*100</f>
        <v>14.285714285714285</v>
      </c>
      <c r="R13" s="70">
        <f aca="true" t="shared" si="1" ref="R13:X13">28/(E7/100*20)*100</f>
        <v>14.314928425357873</v>
      </c>
      <c r="S13" s="68">
        <f t="shared" si="1"/>
        <v>13.526570048309178</v>
      </c>
      <c r="T13" s="86">
        <f t="shared" si="1"/>
        <v>13.539651837524177</v>
      </c>
      <c r="U13" s="68">
        <f t="shared" si="1"/>
        <v>21.34146341463415</v>
      </c>
      <c r="V13" s="70">
        <f t="shared" si="1"/>
        <v>22.082018927444796</v>
      </c>
      <c r="W13" s="68">
        <f t="shared" si="1"/>
        <v>14.056224899598394</v>
      </c>
      <c r="X13" s="70">
        <f t="shared" si="1"/>
        <v>14.462809917355374</v>
      </c>
    </row>
    <row r="14" spans="1:24" ht="13.5" thickBot="1">
      <c r="A14" s="6" t="s">
        <v>2</v>
      </c>
      <c r="B14" s="23">
        <v>0</v>
      </c>
      <c r="C14" s="24">
        <v>50</v>
      </c>
      <c r="D14" s="23" t="s">
        <v>29</v>
      </c>
      <c r="E14" s="24" t="s">
        <v>30</v>
      </c>
      <c r="F14" s="23">
        <v>12</v>
      </c>
      <c r="G14" s="24">
        <v>47</v>
      </c>
      <c r="H14" s="23">
        <v>0</v>
      </c>
      <c r="I14" s="24">
        <v>38</v>
      </c>
      <c r="J14" s="23">
        <v>2</v>
      </c>
      <c r="K14" s="24">
        <v>22</v>
      </c>
      <c r="M14" s="63">
        <v>1</v>
      </c>
      <c r="N14" s="63"/>
      <c r="O14" s="68">
        <v>0</v>
      </c>
      <c r="P14" s="70">
        <v>100</v>
      </c>
      <c r="Q14" s="68">
        <v>40</v>
      </c>
      <c r="R14" s="70">
        <v>95</v>
      </c>
      <c r="S14" s="68">
        <f>F14/G37*100</f>
        <v>16</v>
      </c>
      <c r="T14" s="86">
        <f>G14/G37*100</f>
        <v>62.66666666666667</v>
      </c>
      <c r="U14" s="68">
        <v>0</v>
      </c>
      <c r="V14" s="70">
        <f>I14/I37*100</f>
        <v>100</v>
      </c>
      <c r="W14" s="68">
        <f>J14/K37*100</f>
        <v>4.761904761904762</v>
      </c>
      <c r="X14" s="70">
        <f>K14/K37*100</f>
        <v>52.38095238095239</v>
      </c>
    </row>
    <row r="15" spans="1:24" s="1" customFormat="1" ht="13.5" thickBot="1">
      <c r="A15" s="7" t="s">
        <v>3</v>
      </c>
      <c r="B15" s="12">
        <v>100</v>
      </c>
      <c r="C15" s="13">
        <v>100</v>
      </c>
      <c r="D15" s="12">
        <v>100</v>
      </c>
      <c r="E15" s="13">
        <v>100</v>
      </c>
      <c r="F15" s="12">
        <v>100</v>
      </c>
      <c r="G15" s="13">
        <v>100</v>
      </c>
      <c r="H15" s="12">
        <v>100</v>
      </c>
      <c r="I15" s="13">
        <v>100</v>
      </c>
      <c r="J15" s="12">
        <v>100</v>
      </c>
      <c r="K15" s="13">
        <v>100</v>
      </c>
      <c r="M15" s="62" t="s">
        <v>32</v>
      </c>
      <c r="N15" s="62">
        <v>100</v>
      </c>
      <c r="O15" s="68">
        <v>100</v>
      </c>
      <c r="P15" s="65">
        <v>100</v>
      </c>
      <c r="Q15" s="64">
        <v>100</v>
      </c>
      <c r="R15" s="65">
        <f aca="true" t="shared" si="2" ref="R15:R22">E15</f>
        <v>100</v>
      </c>
      <c r="S15" s="64">
        <f aca="true" t="shared" si="3" ref="S15:X22">F15</f>
        <v>100</v>
      </c>
      <c r="T15" s="91">
        <f t="shared" si="3"/>
        <v>100</v>
      </c>
      <c r="U15" s="64">
        <f t="shared" si="3"/>
        <v>100</v>
      </c>
      <c r="V15" s="65">
        <f t="shared" si="3"/>
        <v>100</v>
      </c>
      <c r="W15" s="64">
        <f t="shared" si="3"/>
        <v>100</v>
      </c>
      <c r="X15" s="65">
        <f t="shared" si="3"/>
        <v>100</v>
      </c>
    </row>
    <row r="16" spans="1:24" ht="12.75">
      <c r="A16" s="2" t="s">
        <v>4</v>
      </c>
      <c r="B16" s="15">
        <v>100</v>
      </c>
      <c r="C16" s="16">
        <v>100</v>
      </c>
      <c r="D16" s="15">
        <v>100</v>
      </c>
      <c r="E16" s="16">
        <v>100</v>
      </c>
      <c r="F16" s="15">
        <v>100</v>
      </c>
      <c r="G16" s="16">
        <v>100</v>
      </c>
      <c r="H16" s="15">
        <v>98</v>
      </c>
      <c r="I16" s="16">
        <v>98</v>
      </c>
      <c r="J16" s="15">
        <v>50</v>
      </c>
      <c r="K16" s="16">
        <v>75</v>
      </c>
      <c r="M16" s="62" t="s">
        <v>32</v>
      </c>
      <c r="O16" s="68">
        <v>100</v>
      </c>
      <c r="P16" s="65">
        <v>100</v>
      </c>
      <c r="Q16" s="64">
        <f aca="true" t="shared" si="4" ref="Q16:Q22">D16</f>
        <v>100</v>
      </c>
      <c r="R16" s="65">
        <f t="shared" si="2"/>
        <v>100</v>
      </c>
      <c r="S16" s="64">
        <f t="shared" si="3"/>
        <v>100</v>
      </c>
      <c r="T16" s="91">
        <f t="shared" si="3"/>
        <v>100</v>
      </c>
      <c r="U16" s="64">
        <f t="shared" si="3"/>
        <v>98</v>
      </c>
      <c r="V16" s="65">
        <f t="shared" si="3"/>
        <v>98</v>
      </c>
      <c r="W16" s="64">
        <f t="shared" si="3"/>
        <v>50</v>
      </c>
      <c r="X16" s="65">
        <f t="shared" si="3"/>
        <v>75</v>
      </c>
    </row>
    <row r="17" spans="1:24" ht="13.5" thickBot="1">
      <c r="A17" s="6" t="s">
        <v>5</v>
      </c>
      <c r="B17" s="25">
        <v>100</v>
      </c>
      <c r="C17" s="26">
        <v>100</v>
      </c>
      <c r="D17" s="25">
        <v>0</v>
      </c>
      <c r="E17" s="26">
        <v>100</v>
      </c>
      <c r="F17" s="25">
        <v>100</v>
      </c>
      <c r="G17" s="26">
        <v>100</v>
      </c>
      <c r="H17" s="25">
        <v>98</v>
      </c>
      <c r="I17" s="26">
        <v>98</v>
      </c>
      <c r="J17" s="25">
        <v>50</v>
      </c>
      <c r="K17" s="26">
        <v>75</v>
      </c>
      <c r="M17" s="62" t="s">
        <v>32</v>
      </c>
      <c r="O17" s="68">
        <v>100</v>
      </c>
      <c r="P17" s="65">
        <v>100</v>
      </c>
      <c r="Q17" s="64">
        <f t="shared" si="4"/>
        <v>0</v>
      </c>
      <c r="R17" s="65">
        <f t="shared" si="2"/>
        <v>100</v>
      </c>
      <c r="S17" s="64">
        <f t="shared" si="3"/>
        <v>100</v>
      </c>
      <c r="T17" s="91">
        <f t="shared" si="3"/>
        <v>100</v>
      </c>
      <c r="U17" s="64">
        <f t="shared" si="3"/>
        <v>98</v>
      </c>
      <c r="V17" s="65">
        <f t="shared" si="3"/>
        <v>98</v>
      </c>
      <c r="W17" s="64">
        <f t="shared" si="3"/>
        <v>50</v>
      </c>
      <c r="X17" s="65">
        <f t="shared" si="3"/>
        <v>75</v>
      </c>
    </row>
    <row r="18" spans="1:24" ht="13.5" thickBot="1">
      <c r="A18" s="40" t="s">
        <v>6</v>
      </c>
      <c r="B18" s="12">
        <v>100</v>
      </c>
      <c r="C18" s="13">
        <v>100</v>
      </c>
      <c r="D18" s="12">
        <v>0</v>
      </c>
      <c r="E18" s="13">
        <v>0</v>
      </c>
      <c r="F18" s="12"/>
      <c r="G18" s="13"/>
      <c r="H18" s="56">
        <v>0</v>
      </c>
      <c r="I18" s="57">
        <v>0</v>
      </c>
      <c r="J18" s="12">
        <v>0</v>
      </c>
      <c r="K18" s="13">
        <v>0</v>
      </c>
      <c r="M18" s="62" t="s">
        <v>32</v>
      </c>
      <c r="O18" s="68">
        <v>100</v>
      </c>
      <c r="P18" s="65">
        <v>100</v>
      </c>
      <c r="Q18" s="64">
        <f t="shared" si="4"/>
        <v>0</v>
      </c>
      <c r="R18" s="65">
        <f t="shared" si="2"/>
        <v>0</v>
      </c>
      <c r="S18" s="64">
        <f t="shared" si="3"/>
        <v>0</v>
      </c>
      <c r="T18" s="91">
        <f t="shared" si="3"/>
        <v>0</v>
      </c>
      <c r="U18" s="64">
        <f t="shared" si="3"/>
        <v>0</v>
      </c>
      <c r="V18" s="65">
        <f t="shared" si="3"/>
        <v>0</v>
      </c>
      <c r="W18" s="64">
        <f t="shared" si="3"/>
        <v>0</v>
      </c>
      <c r="X18" s="65">
        <f t="shared" si="3"/>
        <v>0</v>
      </c>
    </row>
    <row r="19" spans="1:24" ht="12.75">
      <c r="A19" s="42" t="s">
        <v>7</v>
      </c>
      <c r="B19" s="15">
        <v>0</v>
      </c>
      <c r="C19" s="16">
        <v>0</v>
      </c>
      <c r="D19" s="15">
        <v>0</v>
      </c>
      <c r="E19" s="16">
        <v>0</v>
      </c>
      <c r="F19" s="15">
        <v>100</v>
      </c>
      <c r="G19" s="15">
        <v>100</v>
      </c>
      <c r="H19" s="15">
        <v>100</v>
      </c>
      <c r="I19" s="16">
        <v>0</v>
      </c>
      <c r="J19" s="15">
        <v>100</v>
      </c>
      <c r="K19" s="16">
        <v>100</v>
      </c>
      <c r="M19" s="62" t="s">
        <v>32</v>
      </c>
      <c r="O19" s="68">
        <v>0</v>
      </c>
      <c r="P19" s="65">
        <v>0</v>
      </c>
      <c r="Q19" s="64">
        <f t="shared" si="4"/>
        <v>0</v>
      </c>
      <c r="R19" s="65">
        <f t="shared" si="2"/>
        <v>0</v>
      </c>
      <c r="S19" s="64">
        <f t="shared" si="3"/>
        <v>100</v>
      </c>
      <c r="T19" s="91">
        <f t="shared" si="3"/>
        <v>100</v>
      </c>
      <c r="U19" s="64">
        <f t="shared" si="3"/>
        <v>100</v>
      </c>
      <c r="V19" s="65">
        <f t="shared" si="3"/>
        <v>0</v>
      </c>
      <c r="W19" s="64">
        <f t="shared" si="3"/>
        <v>100</v>
      </c>
      <c r="X19" s="65">
        <f t="shared" si="3"/>
        <v>100</v>
      </c>
    </row>
    <row r="20" spans="1:24" ht="12.75">
      <c r="A20" s="43" t="s">
        <v>8</v>
      </c>
      <c r="B20" s="17">
        <v>100</v>
      </c>
      <c r="C20" s="18">
        <v>100</v>
      </c>
      <c r="D20" s="17">
        <v>100</v>
      </c>
      <c r="E20" s="18">
        <v>100</v>
      </c>
      <c r="F20" s="17">
        <v>100</v>
      </c>
      <c r="G20" s="17">
        <v>100</v>
      </c>
      <c r="H20" s="17">
        <v>0</v>
      </c>
      <c r="I20" s="18">
        <v>0</v>
      </c>
      <c r="J20" s="17">
        <v>0</v>
      </c>
      <c r="K20" s="18">
        <v>0</v>
      </c>
      <c r="M20" s="62" t="s">
        <v>32</v>
      </c>
      <c r="O20" s="68">
        <v>100</v>
      </c>
      <c r="P20" s="65">
        <v>100</v>
      </c>
      <c r="Q20" s="64">
        <f t="shared" si="4"/>
        <v>100</v>
      </c>
      <c r="R20" s="65">
        <f t="shared" si="2"/>
        <v>100</v>
      </c>
      <c r="S20" s="64">
        <f t="shared" si="3"/>
        <v>100</v>
      </c>
      <c r="T20" s="91">
        <f t="shared" si="3"/>
        <v>100</v>
      </c>
      <c r="U20" s="64">
        <f t="shared" si="3"/>
        <v>0</v>
      </c>
      <c r="V20" s="65">
        <f t="shared" si="3"/>
        <v>0</v>
      </c>
      <c r="W20" s="64">
        <f t="shared" si="3"/>
        <v>0</v>
      </c>
      <c r="X20" s="65">
        <f t="shared" si="3"/>
        <v>0</v>
      </c>
    </row>
    <row r="21" spans="1:24" ht="12.75">
      <c r="A21" s="43" t="s">
        <v>9</v>
      </c>
      <c r="B21" s="17">
        <v>100</v>
      </c>
      <c r="C21" s="18">
        <v>100</v>
      </c>
      <c r="D21" s="17">
        <v>100</v>
      </c>
      <c r="E21" s="18">
        <v>100</v>
      </c>
      <c r="F21" s="17">
        <v>100</v>
      </c>
      <c r="G21" s="17">
        <v>100</v>
      </c>
      <c r="H21" s="17">
        <v>0</v>
      </c>
      <c r="I21" s="18">
        <v>0</v>
      </c>
      <c r="J21" s="17">
        <v>0</v>
      </c>
      <c r="K21" s="18">
        <v>0</v>
      </c>
      <c r="M21" s="62" t="s">
        <v>32</v>
      </c>
      <c r="O21" s="68">
        <v>100</v>
      </c>
      <c r="P21" s="65">
        <v>100</v>
      </c>
      <c r="Q21" s="64">
        <f t="shared" si="4"/>
        <v>100</v>
      </c>
      <c r="R21" s="65">
        <f t="shared" si="2"/>
        <v>100</v>
      </c>
      <c r="S21" s="64">
        <f t="shared" si="3"/>
        <v>100</v>
      </c>
      <c r="T21" s="91">
        <f t="shared" si="3"/>
        <v>100</v>
      </c>
      <c r="U21" s="99">
        <f t="shared" si="3"/>
        <v>0</v>
      </c>
      <c r="V21" s="96">
        <f t="shared" si="3"/>
        <v>0</v>
      </c>
      <c r="W21" s="99">
        <f t="shared" si="3"/>
        <v>0</v>
      </c>
      <c r="X21" s="96">
        <f t="shared" si="3"/>
        <v>0</v>
      </c>
    </row>
    <row r="22" spans="1:24" ht="12.75">
      <c r="A22" s="43" t="s">
        <v>10</v>
      </c>
      <c r="B22" s="17">
        <v>0</v>
      </c>
      <c r="C22" s="18">
        <v>0</v>
      </c>
      <c r="D22" s="17">
        <v>100</v>
      </c>
      <c r="E22" s="18">
        <v>100</v>
      </c>
      <c r="F22" s="17">
        <v>100</v>
      </c>
      <c r="G22" s="17">
        <v>100</v>
      </c>
      <c r="H22" s="17">
        <v>0</v>
      </c>
      <c r="I22" s="18">
        <v>100</v>
      </c>
      <c r="J22" s="17">
        <v>0</v>
      </c>
      <c r="K22" s="18">
        <v>0</v>
      </c>
      <c r="M22" s="62" t="s">
        <v>32</v>
      </c>
      <c r="O22" s="68">
        <v>0</v>
      </c>
      <c r="P22" s="65">
        <v>0</v>
      </c>
      <c r="Q22" s="64">
        <f t="shared" si="4"/>
        <v>100</v>
      </c>
      <c r="R22" s="65">
        <f t="shared" si="2"/>
        <v>100</v>
      </c>
      <c r="S22" s="64">
        <f t="shared" si="3"/>
        <v>100</v>
      </c>
      <c r="T22" s="91">
        <f t="shared" si="3"/>
        <v>100</v>
      </c>
      <c r="U22" s="64">
        <f t="shared" si="3"/>
        <v>0</v>
      </c>
      <c r="V22" s="65">
        <f t="shared" si="3"/>
        <v>100</v>
      </c>
      <c r="W22" s="99">
        <f t="shared" si="3"/>
        <v>0</v>
      </c>
      <c r="X22" s="100">
        <f t="shared" si="3"/>
        <v>0</v>
      </c>
    </row>
    <row r="23" spans="1:24" ht="13.5" thickBot="1">
      <c r="A23" s="44" t="s">
        <v>11</v>
      </c>
      <c r="B23" s="25">
        <v>0</v>
      </c>
      <c r="C23" s="26">
        <v>0</v>
      </c>
      <c r="D23" s="25">
        <v>0</v>
      </c>
      <c r="E23" s="26">
        <v>0</v>
      </c>
      <c r="F23" s="25">
        <v>100</v>
      </c>
      <c r="G23" s="25">
        <v>100</v>
      </c>
      <c r="H23" s="25">
        <v>100</v>
      </c>
      <c r="I23" s="26">
        <v>100</v>
      </c>
      <c r="J23" s="25">
        <v>0</v>
      </c>
      <c r="K23" s="26">
        <v>0</v>
      </c>
      <c r="M23" s="62" t="s">
        <v>32</v>
      </c>
      <c r="O23" s="68">
        <v>0</v>
      </c>
      <c r="P23" s="65">
        <v>0</v>
      </c>
      <c r="Q23" s="64">
        <f>D23</f>
        <v>0</v>
      </c>
      <c r="R23" s="65">
        <f>E23</f>
        <v>0</v>
      </c>
      <c r="S23" s="64">
        <f aca="true" t="shared" si="5" ref="S23:X23">F23</f>
        <v>100</v>
      </c>
      <c r="T23" s="91">
        <f t="shared" si="5"/>
        <v>100</v>
      </c>
      <c r="U23" s="64">
        <f t="shared" si="5"/>
        <v>100</v>
      </c>
      <c r="V23" s="65">
        <f t="shared" si="5"/>
        <v>100</v>
      </c>
      <c r="W23" s="64">
        <f t="shared" si="5"/>
        <v>0</v>
      </c>
      <c r="X23" s="65">
        <f t="shared" si="5"/>
        <v>0</v>
      </c>
    </row>
    <row r="24" spans="1:24" ht="13.5" thickBot="1">
      <c r="A24" s="45" t="s">
        <v>12</v>
      </c>
      <c r="B24" s="11">
        <v>3</v>
      </c>
      <c r="C24" s="14">
        <v>3</v>
      </c>
      <c r="D24" s="50">
        <v>3</v>
      </c>
      <c r="E24" s="51">
        <v>3</v>
      </c>
      <c r="F24" s="11">
        <v>3</v>
      </c>
      <c r="G24" s="14">
        <v>3</v>
      </c>
      <c r="H24" s="58">
        <v>2</v>
      </c>
      <c r="I24" s="59">
        <v>3</v>
      </c>
      <c r="J24" s="11">
        <v>2</v>
      </c>
      <c r="K24" s="14">
        <v>3</v>
      </c>
      <c r="M24" s="62" t="s">
        <v>37</v>
      </c>
      <c r="N24" s="62">
        <v>0.01</v>
      </c>
      <c r="O24" s="68">
        <f>B24/(N24*B7)*100</f>
        <v>26.08695652173913</v>
      </c>
      <c r="P24" s="70">
        <f>C24/(N24*C7)*100</f>
        <v>26.08695652173913</v>
      </c>
      <c r="Q24" s="68">
        <f>D24/(N24*D7)*100</f>
        <v>30.61224489795918</v>
      </c>
      <c r="R24" s="70">
        <f>E24/(N24*E7)*100</f>
        <v>30.67484662576687</v>
      </c>
      <c r="S24" s="68">
        <f>F24/(N24*F7)*100</f>
        <v>28.985507246376812</v>
      </c>
      <c r="T24" s="86">
        <f>G24/(N24*G7)*100</f>
        <v>29.013539651837522</v>
      </c>
      <c r="U24" s="68">
        <f>H24/(N24*H7)*100</f>
        <v>30.48780487804878</v>
      </c>
      <c r="V24" s="85">
        <f>I24/(N24*I7)*100</f>
        <v>47.3186119873817</v>
      </c>
      <c r="W24" s="68">
        <f>J24/(N24*J7)*100</f>
        <v>20.08032128514056</v>
      </c>
      <c r="X24" s="70">
        <f>K24/(N24*K7)*100</f>
        <v>30.991735537190085</v>
      </c>
    </row>
    <row r="25" spans="1:34" ht="12.75">
      <c r="A25" s="41" t="s">
        <v>13</v>
      </c>
      <c r="B25" s="27">
        <v>6</v>
      </c>
      <c r="C25" s="28">
        <v>7</v>
      </c>
      <c r="D25" s="27">
        <v>4</v>
      </c>
      <c r="E25" s="28">
        <v>4</v>
      </c>
      <c r="F25" s="27">
        <v>6</v>
      </c>
      <c r="G25" s="28">
        <v>6</v>
      </c>
      <c r="H25" s="15">
        <v>3</v>
      </c>
      <c r="I25" s="16">
        <v>3</v>
      </c>
      <c r="J25" s="27">
        <v>7</v>
      </c>
      <c r="K25" s="28">
        <v>7</v>
      </c>
      <c r="M25" s="62" t="s">
        <v>38</v>
      </c>
      <c r="N25" s="71">
        <v>0.02</v>
      </c>
      <c r="O25" s="83">
        <v>6</v>
      </c>
      <c r="P25" s="84">
        <v>7</v>
      </c>
      <c r="Q25" s="102">
        <v>4</v>
      </c>
      <c r="R25" s="98">
        <v>4</v>
      </c>
      <c r="S25" s="83">
        <v>6</v>
      </c>
      <c r="T25" s="92">
        <v>6</v>
      </c>
      <c r="U25" s="102">
        <v>3</v>
      </c>
      <c r="V25" s="103">
        <v>3</v>
      </c>
      <c r="W25" s="83">
        <v>7</v>
      </c>
      <c r="X25" s="84">
        <v>7</v>
      </c>
      <c r="Y25" s="72">
        <f>(N25*B11)</f>
        <v>12.200000000000001</v>
      </c>
      <c r="Z25" s="68">
        <f>(N25*C11)</f>
        <v>13.8</v>
      </c>
      <c r="AA25" s="68">
        <f>(N25*D11)</f>
        <v>9.24</v>
      </c>
      <c r="AB25" s="68">
        <f>(N25*E11)</f>
        <v>9.46</v>
      </c>
      <c r="AC25" s="68">
        <f>(N25*F11)</f>
        <v>9.4</v>
      </c>
      <c r="AD25" s="68">
        <f>(N25*G11)</f>
        <v>9.6</v>
      </c>
      <c r="AE25" s="68">
        <f>(N25*H11)</f>
        <v>6.5</v>
      </c>
      <c r="AF25" s="68">
        <f>(N25*I11)</f>
        <v>6.9</v>
      </c>
      <c r="AG25" s="68">
        <f>(N25*J11)</f>
        <v>7</v>
      </c>
      <c r="AH25" s="68">
        <f>(N25*K11)</f>
        <v>8.2</v>
      </c>
    </row>
    <row r="26" spans="1:24" ht="12.75">
      <c r="A26" s="3" t="s">
        <v>14</v>
      </c>
      <c r="B26" s="32">
        <v>0</v>
      </c>
      <c r="C26" s="33">
        <v>0</v>
      </c>
      <c r="D26" s="32">
        <v>100</v>
      </c>
      <c r="E26" s="33">
        <v>100</v>
      </c>
      <c r="F26" s="32">
        <v>100</v>
      </c>
      <c r="G26" s="33">
        <v>100</v>
      </c>
      <c r="H26" s="17">
        <v>0</v>
      </c>
      <c r="I26" s="18">
        <v>0</v>
      </c>
      <c r="J26" s="32">
        <v>0</v>
      </c>
      <c r="K26" s="33">
        <v>0</v>
      </c>
      <c r="M26" s="62" t="s">
        <v>32</v>
      </c>
      <c r="O26" s="102">
        <f>B26</f>
        <v>0</v>
      </c>
      <c r="P26" s="95">
        <f>C26</f>
        <v>0</v>
      </c>
      <c r="Q26" s="64">
        <f>D26</f>
        <v>100</v>
      </c>
      <c r="R26" s="65">
        <f aca="true" t="shared" si="6" ref="R26:X35">E26</f>
        <v>100</v>
      </c>
      <c r="S26" s="64">
        <f t="shared" si="6"/>
        <v>100</v>
      </c>
      <c r="T26" s="91">
        <f t="shared" si="6"/>
        <v>100</v>
      </c>
      <c r="U26" s="99">
        <f t="shared" si="6"/>
        <v>0</v>
      </c>
      <c r="V26" s="96">
        <f t="shared" si="6"/>
        <v>0</v>
      </c>
      <c r="W26" s="99">
        <f t="shared" si="6"/>
        <v>0</v>
      </c>
      <c r="X26" s="96">
        <f t="shared" si="6"/>
        <v>0</v>
      </c>
    </row>
    <row r="27" spans="1:24" ht="12.75">
      <c r="A27" s="3" t="s">
        <v>15</v>
      </c>
      <c r="B27" s="34">
        <v>0</v>
      </c>
      <c r="C27" s="33">
        <v>0</v>
      </c>
      <c r="D27" s="34">
        <v>100</v>
      </c>
      <c r="E27" s="33">
        <v>100</v>
      </c>
      <c r="F27" s="34">
        <v>100</v>
      </c>
      <c r="G27" s="33">
        <v>100</v>
      </c>
      <c r="H27" s="17">
        <v>0</v>
      </c>
      <c r="I27" s="18">
        <v>0</v>
      </c>
      <c r="J27" s="34">
        <v>0</v>
      </c>
      <c r="K27" s="33">
        <v>0</v>
      </c>
      <c r="M27" s="62" t="s">
        <v>32</v>
      </c>
      <c r="O27" s="102">
        <f aca="true" t="shared" si="7" ref="O27:O35">B27</f>
        <v>0</v>
      </c>
      <c r="P27" s="95">
        <f aca="true" t="shared" si="8" ref="P27:P34">C27</f>
        <v>0</v>
      </c>
      <c r="Q27" s="64">
        <f aca="true" t="shared" si="9" ref="Q27:Q35">D27</f>
        <v>100</v>
      </c>
      <c r="R27" s="65">
        <f t="shared" si="6"/>
        <v>100</v>
      </c>
      <c r="S27" s="64">
        <f t="shared" si="6"/>
        <v>100</v>
      </c>
      <c r="T27" s="91">
        <f t="shared" si="6"/>
        <v>100</v>
      </c>
      <c r="U27" s="99">
        <f t="shared" si="6"/>
        <v>0</v>
      </c>
      <c r="V27" s="96">
        <f t="shared" si="6"/>
        <v>0</v>
      </c>
      <c r="W27" s="99">
        <f t="shared" si="6"/>
        <v>0</v>
      </c>
      <c r="X27" s="96">
        <f t="shared" si="6"/>
        <v>0</v>
      </c>
    </row>
    <row r="28" spans="1:24" ht="13.5" thickBot="1">
      <c r="A28" s="35" t="s">
        <v>16</v>
      </c>
      <c r="B28" s="36">
        <v>100</v>
      </c>
      <c r="C28" s="37">
        <v>100</v>
      </c>
      <c r="D28" s="36">
        <v>100</v>
      </c>
      <c r="E28" s="37">
        <v>100</v>
      </c>
      <c r="F28" s="36">
        <v>100</v>
      </c>
      <c r="G28" s="37">
        <v>100</v>
      </c>
      <c r="H28" s="60">
        <v>100</v>
      </c>
      <c r="I28" s="61">
        <v>100</v>
      </c>
      <c r="J28" s="36">
        <v>100</v>
      </c>
      <c r="K28" s="37">
        <v>100</v>
      </c>
      <c r="M28" s="62" t="s">
        <v>32</v>
      </c>
      <c r="O28" s="68">
        <f t="shared" si="7"/>
        <v>100</v>
      </c>
      <c r="P28" s="65">
        <f t="shared" si="8"/>
        <v>100</v>
      </c>
      <c r="Q28" s="64">
        <f t="shared" si="9"/>
        <v>100</v>
      </c>
      <c r="R28" s="65">
        <f t="shared" si="6"/>
        <v>100</v>
      </c>
      <c r="S28" s="64">
        <f t="shared" si="6"/>
        <v>100</v>
      </c>
      <c r="T28" s="91">
        <f t="shared" si="6"/>
        <v>100</v>
      </c>
      <c r="U28" s="64">
        <f t="shared" si="6"/>
        <v>100</v>
      </c>
      <c r="V28" s="65">
        <f t="shared" si="6"/>
        <v>100</v>
      </c>
      <c r="W28" s="64">
        <f t="shared" si="6"/>
        <v>100</v>
      </c>
      <c r="X28" s="65">
        <f t="shared" si="6"/>
        <v>100</v>
      </c>
    </row>
    <row r="29" spans="1:24" ht="15.75">
      <c r="A29" s="119" t="s">
        <v>23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O29" s="68"/>
      <c r="P29" s="65"/>
      <c r="Q29" s="64"/>
      <c r="R29" s="65"/>
      <c r="S29" s="64"/>
      <c r="T29" s="91"/>
      <c r="U29" s="64"/>
      <c r="V29" s="65"/>
      <c r="W29" s="64"/>
      <c r="X29" s="65"/>
    </row>
    <row r="30" spans="1:24" ht="12.75">
      <c r="A30" s="120" t="s">
        <v>17</v>
      </c>
      <c r="B30" s="21">
        <v>100</v>
      </c>
      <c r="C30" s="22">
        <v>100</v>
      </c>
      <c r="D30" s="21">
        <v>100</v>
      </c>
      <c r="E30" s="22">
        <v>100</v>
      </c>
      <c r="F30" s="21">
        <v>100</v>
      </c>
      <c r="G30" s="22">
        <v>100</v>
      </c>
      <c r="H30" s="21">
        <v>100</v>
      </c>
      <c r="I30" s="22">
        <v>100</v>
      </c>
      <c r="J30" s="21">
        <v>100</v>
      </c>
      <c r="K30" s="22">
        <v>100</v>
      </c>
      <c r="M30" s="62" t="s">
        <v>32</v>
      </c>
      <c r="O30" s="68">
        <f t="shared" si="7"/>
        <v>100</v>
      </c>
      <c r="P30" s="65">
        <f t="shared" si="8"/>
        <v>100</v>
      </c>
      <c r="Q30" s="64">
        <f t="shared" si="9"/>
        <v>100</v>
      </c>
      <c r="R30" s="65">
        <f t="shared" si="6"/>
        <v>100</v>
      </c>
      <c r="S30" s="64">
        <f t="shared" si="6"/>
        <v>100</v>
      </c>
      <c r="T30" s="91">
        <f t="shared" si="6"/>
        <v>100</v>
      </c>
      <c r="U30" s="64">
        <f t="shared" si="6"/>
        <v>100</v>
      </c>
      <c r="V30" s="65">
        <f t="shared" si="6"/>
        <v>100</v>
      </c>
      <c r="W30" s="64">
        <f t="shared" si="6"/>
        <v>100</v>
      </c>
      <c r="X30" s="65">
        <f t="shared" si="6"/>
        <v>100</v>
      </c>
    </row>
    <row r="31" spans="1:24" ht="12.75">
      <c r="A31" s="120" t="s">
        <v>18</v>
      </c>
      <c r="B31" s="21">
        <v>100</v>
      </c>
      <c r="C31" s="22">
        <v>100</v>
      </c>
      <c r="D31" s="21">
        <v>100</v>
      </c>
      <c r="E31" s="22">
        <v>100</v>
      </c>
      <c r="F31" s="21">
        <v>100</v>
      </c>
      <c r="G31" s="22">
        <v>100</v>
      </c>
      <c r="H31" s="21">
        <v>100</v>
      </c>
      <c r="I31" s="22">
        <v>100</v>
      </c>
      <c r="J31" s="21">
        <v>100</v>
      </c>
      <c r="K31" s="22">
        <v>100</v>
      </c>
      <c r="M31" s="62" t="s">
        <v>32</v>
      </c>
      <c r="O31" s="68">
        <f t="shared" si="7"/>
        <v>100</v>
      </c>
      <c r="P31" s="65">
        <f t="shared" si="8"/>
        <v>100</v>
      </c>
      <c r="Q31" s="64">
        <f t="shared" si="9"/>
        <v>100</v>
      </c>
      <c r="R31" s="65">
        <f t="shared" si="6"/>
        <v>100</v>
      </c>
      <c r="S31" s="64">
        <f t="shared" si="6"/>
        <v>100</v>
      </c>
      <c r="T31" s="91">
        <f t="shared" si="6"/>
        <v>100</v>
      </c>
      <c r="U31" s="64">
        <f t="shared" si="6"/>
        <v>100</v>
      </c>
      <c r="V31" s="65">
        <f t="shared" si="6"/>
        <v>100</v>
      </c>
      <c r="W31" s="64">
        <f t="shared" si="6"/>
        <v>100</v>
      </c>
      <c r="X31" s="65">
        <f t="shared" si="6"/>
        <v>100</v>
      </c>
    </row>
    <row r="32" spans="1:24" ht="12.75">
      <c r="A32" s="120" t="s">
        <v>19</v>
      </c>
      <c r="B32" s="21">
        <v>100</v>
      </c>
      <c r="C32" s="22">
        <v>100</v>
      </c>
      <c r="D32" s="21">
        <v>100</v>
      </c>
      <c r="E32" s="22">
        <v>100</v>
      </c>
      <c r="F32" s="21">
        <v>100</v>
      </c>
      <c r="G32" s="22">
        <v>100</v>
      </c>
      <c r="H32" s="21">
        <v>100</v>
      </c>
      <c r="I32" s="22">
        <v>100</v>
      </c>
      <c r="J32" s="21">
        <v>100</v>
      </c>
      <c r="K32" s="22">
        <v>100</v>
      </c>
      <c r="M32" s="62" t="s">
        <v>32</v>
      </c>
      <c r="O32" s="68">
        <f t="shared" si="7"/>
        <v>100</v>
      </c>
      <c r="P32" s="65">
        <f t="shared" si="8"/>
        <v>100</v>
      </c>
      <c r="Q32" s="64">
        <f t="shared" si="9"/>
        <v>100</v>
      </c>
      <c r="R32" s="65">
        <f t="shared" si="6"/>
        <v>100</v>
      </c>
      <c r="S32" s="64">
        <f t="shared" si="6"/>
        <v>100</v>
      </c>
      <c r="T32" s="91">
        <f t="shared" si="6"/>
        <v>100</v>
      </c>
      <c r="U32" s="64">
        <f t="shared" si="6"/>
        <v>100</v>
      </c>
      <c r="V32" s="65">
        <f t="shared" si="6"/>
        <v>100</v>
      </c>
      <c r="W32" s="64">
        <f t="shared" si="6"/>
        <v>100</v>
      </c>
      <c r="X32" s="65">
        <f t="shared" si="6"/>
        <v>100</v>
      </c>
    </row>
    <row r="33" spans="1:24" ht="12.75">
      <c r="A33" s="120" t="s">
        <v>20</v>
      </c>
      <c r="B33" s="21">
        <v>100</v>
      </c>
      <c r="C33" s="22">
        <v>100</v>
      </c>
      <c r="D33" s="21">
        <v>100</v>
      </c>
      <c r="E33" s="22">
        <v>100</v>
      </c>
      <c r="F33" s="21">
        <v>100</v>
      </c>
      <c r="G33" s="22">
        <v>100</v>
      </c>
      <c r="H33" s="21">
        <v>100</v>
      </c>
      <c r="I33" s="22">
        <v>100</v>
      </c>
      <c r="J33" s="21">
        <v>100</v>
      </c>
      <c r="K33" s="22">
        <v>100</v>
      </c>
      <c r="M33" s="62" t="s">
        <v>32</v>
      </c>
      <c r="O33" s="68">
        <f t="shared" si="7"/>
        <v>100</v>
      </c>
      <c r="P33" s="65">
        <f t="shared" si="8"/>
        <v>100</v>
      </c>
      <c r="Q33" s="64">
        <f t="shared" si="9"/>
        <v>100</v>
      </c>
      <c r="R33" s="65">
        <f t="shared" si="6"/>
        <v>100</v>
      </c>
      <c r="S33" s="64">
        <f t="shared" si="6"/>
        <v>100</v>
      </c>
      <c r="T33" s="91">
        <f t="shared" si="6"/>
        <v>100</v>
      </c>
      <c r="U33" s="64">
        <f t="shared" si="6"/>
        <v>100</v>
      </c>
      <c r="V33" s="65">
        <f t="shared" si="6"/>
        <v>100</v>
      </c>
      <c r="W33" s="64">
        <f t="shared" si="6"/>
        <v>100</v>
      </c>
      <c r="X33" s="65">
        <f t="shared" si="6"/>
        <v>100</v>
      </c>
    </row>
    <row r="34" spans="1:24" ht="12.75">
      <c r="A34" s="120" t="s">
        <v>21</v>
      </c>
      <c r="B34" s="21">
        <v>100</v>
      </c>
      <c r="C34" s="22">
        <v>100</v>
      </c>
      <c r="D34" s="21">
        <v>0</v>
      </c>
      <c r="E34" s="22">
        <v>0</v>
      </c>
      <c r="F34" s="21">
        <v>0</v>
      </c>
      <c r="G34" s="22">
        <v>0</v>
      </c>
      <c r="H34" s="21">
        <v>100</v>
      </c>
      <c r="I34" s="22">
        <v>100</v>
      </c>
      <c r="J34" s="21">
        <v>100</v>
      </c>
      <c r="K34" s="22">
        <v>100</v>
      </c>
      <c r="M34" s="62" t="s">
        <v>32</v>
      </c>
      <c r="O34" s="68">
        <f t="shared" si="7"/>
        <v>100</v>
      </c>
      <c r="P34" s="65">
        <f t="shared" si="8"/>
        <v>100</v>
      </c>
      <c r="Q34" s="64">
        <f t="shared" si="9"/>
        <v>0</v>
      </c>
      <c r="R34" s="65">
        <v>100</v>
      </c>
      <c r="S34" s="64">
        <f t="shared" si="6"/>
        <v>0</v>
      </c>
      <c r="T34" s="91">
        <v>100</v>
      </c>
      <c r="U34" s="64">
        <f t="shared" si="6"/>
        <v>100</v>
      </c>
      <c r="V34" s="65">
        <f t="shared" si="6"/>
        <v>100</v>
      </c>
      <c r="W34" s="76">
        <f t="shared" si="6"/>
        <v>100</v>
      </c>
      <c r="X34" s="65">
        <f t="shared" si="6"/>
        <v>100</v>
      </c>
    </row>
    <row r="35" spans="1:24" ht="13.5" thickBot="1">
      <c r="A35" s="121" t="s">
        <v>22</v>
      </c>
      <c r="B35" s="38">
        <v>0</v>
      </c>
      <c r="C35" s="39">
        <v>0</v>
      </c>
      <c r="D35" s="38">
        <v>100</v>
      </c>
      <c r="E35" s="39">
        <v>100</v>
      </c>
      <c r="F35" s="38">
        <v>100</v>
      </c>
      <c r="G35" s="39">
        <v>100</v>
      </c>
      <c r="H35" s="38">
        <v>100</v>
      </c>
      <c r="I35" s="39">
        <v>100</v>
      </c>
      <c r="J35" s="38">
        <v>100</v>
      </c>
      <c r="K35" s="39">
        <v>100</v>
      </c>
      <c r="M35" s="62" t="s">
        <v>32</v>
      </c>
      <c r="O35" s="69">
        <f t="shared" si="7"/>
        <v>0</v>
      </c>
      <c r="P35" s="67">
        <v>100</v>
      </c>
      <c r="Q35" s="66">
        <f t="shared" si="9"/>
        <v>100</v>
      </c>
      <c r="R35" s="67">
        <f t="shared" si="6"/>
        <v>100</v>
      </c>
      <c r="S35" s="66">
        <f t="shared" si="6"/>
        <v>100</v>
      </c>
      <c r="T35" s="93">
        <f t="shared" si="6"/>
        <v>100</v>
      </c>
      <c r="U35" s="66">
        <f t="shared" si="6"/>
        <v>100</v>
      </c>
      <c r="V35" s="67">
        <f t="shared" si="6"/>
        <v>100</v>
      </c>
      <c r="W35" s="66">
        <f t="shared" si="6"/>
        <v>100</v>
      </c>
      <c r="X35" s="73">
        <f t="shared" si="6"/>
        <v>100</v>
      </c>
    </row>
    <row r="36" spans="1:24" s="112" customFormat="1" ht="30" thickBot="1">
      <c r="A36" s="113" t="s">
        <v>50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7" t="s">
        <v>47</v>
      </c>
      <c r="O36" s="108">
        <f aca="true" t="shared" si="10" ref="O36:X36">SUM(O8:O35)/25</f>
        <v>58.41116971031031</v>
      </c>
      <c r="P36" s="108">
        <f t="shared" si="10"/>
        <v>67.10071165909584</v>
      </c>
      <c r="Q36" s="108">
        <f t="shared" si="10"/>
        <v>69.43807548671334</v>
      </c>
      <c r="R36" s="108">
        <f t="shared" si="10"/>
        <v>79.61127606497274</v>
      </c>
      <c r="S36" s="108">
        <f t="shared" si="10"/>
        <v>79.37775927639017</v>
      </c>
      <c r="T36" s="109">
        <f t="shared" si="10"/>
        <v>84.6473275306254</v>
      </c>
      <c r="U36" s="108">
        <f t="shared" si="10"/>
        <v>65.17438031122393</v>
      </c>
      <c r="V36" s="110">
        <f t="shared" si="10"/>
        <v>69.60108718511407</v>
      </c>
      <c r="W36" s="111">
        <f t="shared" si="10"/>
        <v>57.51262279888786</v>
      </c>
      <c r="X36" s="110">
        <f t="shared" si="10"/>
        <v>64.81446405774565</v>
      </c>
    </row>
    <row r="37" spans="1:24" s="112" customFormat="1" ht="27" thickBot="1">
      <c r="A37" s="113" t="s">
        <v>52</v>
      </c>
      <c r="B37" s="112" t="s">
        <v>44</v>
      </c>
      <c r="C37" s="114">
        <v>50</v>
      </c>
      <c r="F37" s="112" t="s">
        <v>44</v>
      </c>
      <c r="G37" s="114">
        <v>75</v>
      </c>
      <c r="H37" s="112" t="s">
        <v>44</v>
      </c>
      <c r="I37" s="115">
        <v>38</v>
      </c>
      <c r="J37" s="112" t="s">
        <v>44</v>
      </c>
      <c r="K37" s="114">
        <v>42</v>
      </c>
      <c r="M37" s="114"/>
      <c r="N37" s="116" t="s">
        <v>48</v>
      </c>
      <c r="O37" s="129">
        <f>P36-O36</f>
        <v>8.689541948785525</v>
      </c>
      <c r="P37" s="130"/>
      <c r="Q37" s="129">
        <f>R36-Q36</f>
        <v>10.173200578259397</v>
      </c>
      <c r="R37" s="130"/>
      <c r="S37" s="129">
        <f>T36-S36</f>
        <v>5.269568254235239</v>
      </c>
      <c r="T37" s="130"/>
      <c r="U37" s="129">
        <f>V36-U36</f>
        <v>4.42670687389014</v>
      </c>
      <c r="V37" s="130"/>
      <c r="W37" s="129">
        <f>X36-W36</f>
        <v>7.301841258857792</v>
      </c>
      <c r="X37" s="130"/>
    </row>
    <row r="38" spans="1:24" s="112" customFormat="1" ht="27" thickBot="1">
      <c r="A38" s="113" t="s">
        <v>51</v>
      </c>
      <c r="K38" s="117"/>
      <c r="M38" s="114"/>
      <c r="N38" s="116" t="s">
        <v>49</v>
      </c>
      <c r="O38" s="118">
        <f>((P36-O36)+(R36-Q36)+(T36-S36)+(V36-U36)+(X36-W36))/5</f>
        <v>7.172171782805618</v>
      </c>
      <c r="P38" s="125"/>
      <c r="Q38" s="126"/>
      <c r="R38" s="126"/>
      <c r="S38" s="126"/>
      <c r="T38" s="126"/>
      <c r="U38" s="126"/>
      <c r="V38" s="126"/>
      <c r="W38" s="126"/>
      <c r="X38" s="126"/>
    </row>
  </sheetData>
  <sheetProtection/>
  <mergeCells count="13">
    <mergeCell ref="P38:X38"/>
    <mergeCell ref="A5:A6"/>
    <mergeCell ref="O37:P37"/>
    <mergeCell ref="Q37:R37"/>
    <mergeCell ref="S37:T37"/>
    <mergeCell ref="U37:V37"/>
    <mergeCell ref="W37:X37"/>
    <mergeCell ref="O5:P5"/>
    <mergeCell ref="W5:X5"/>
    <mergeCell ref="A2:V3"/>
    <mergeCell ref="Q5:R5"/>
    <mergeCell ref="S5:T5"/>
    <mergeCell ref="U5:V5"/>
  </mergeCells>
  <printOptions/>
  <pageMargins left="0.7874015748031497" right="0.7874015748031497" top="0.48" bottom="0.54" header="0.18" footer="0.17"/>
  <pageSetup horizontalDpi="600" verticalDpi="600" orientation="landscape" paperSize="9" scale="90" r:id="rId3"/>
  <ignoredErrors>
    <ignoredError sqref="O11:X11 W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#RB</dc:creator>
  <cp:keywords/>
  <dc:description/>
  <cp:lastModifiedBy>jakoubkova</cp:lastModifiedBy>
  <cp:lastPrinted>2011-12-13T17:18:23Z</cp:lastPrinted>
  <dcterms:created xsi:type="dcterms:W3CDTF">2011-11-02T11:23:25Z</dcterms:created>
  <dcterms:modified xsi:type="dcterms:W3CDTF">2011-12-15T17:29:06Z</dcterms:modified>
  <cp:category/>
  <cp:version/>
  <cp:contentType/>
  <cp:contentStatus/>
</cp:coreProperties>
</file>