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1-2007-29, př. 1" sheetId="1" r:id="rId1"/>
  </sheets>
  <definedNames/>
  <calcPr fullCalcOnLoad="1"/>
</workbook>
</file>

<file path=xl/sharedStrings.xml><?xml version="1.0" encoding="utf-8"?>
<sst xmlns="http://schemas.openxmlformats.org/spreadsheetml/2006/main" count="128" uniqueCount="63">
  <si>
    <t>/tis. Kč/</t>
  </si>
  <si>
    <t>Organizace/ukazatele</t>
  </si>
  <si>
    <t xml:space="preserve">Výnosy </t>
  </si>
  <si>
    <t>z toho:</t>
  </si>
  <si>
    <t xml:space="preserve">Náklady </t>
  </si>
  <si>
    <t>celkem</t>
  </si>
  <si>
    <t>doplňková</t>
  </si>
  <si>
    <t>provozní</t>
  </si>
  <si>
    <t xml:space="preserve">hlavní </t>
  </si>
  <si>
    <t>činnost</t>
  </si>
  <si>
    <t>dotace</t>
  </si>
  <si>
    <t xml:space="preserve">náklady </t>
  </si>
  <si>
    <t>Horácké divadlo Jihlava, přis. org.</t>
  </si>
  <si>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</si>
  <si>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</si>
  <si>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</si>
  <si>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</si>
  <si>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Muzeum Vysočiny Havlíčkův Brod, přís. org.</t>
  </si>
  <si>
    <t>Muzeum Vysočiny Jihlava, přís. org.</t>
  </si>
  <si>
    <t>Muzeum Vysočiny Třebíč, přís. org.</t>
  </si>
  <si>
    <t>Muzeum Vysočiny Pelhřimov, přís. org.</t>
  </si>
  <si>
    <t>Hrad Kámen, přís. org.</t>
  </si>
  <si>
    <t>/Kč/</t>
  </si>
  <si>
    <t>z toho: činnost</t>
  </si>
  <si>
    <t>Návrh přídělu ze zisku:</t>
  </si>
  <si>
    <t>Zůstatky neuhrazené ztráty a fondů před finančním vypořádáním:</t>
  </si>
  <si>
    <t>Neuhrazená ztráta po vypořádání</t>
  </si>
  <si>
    <t>hlavní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</si>
  <si>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</si>
  <si>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</si>
  <si>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</si>
  <si>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</si>
  <si>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</si>
  <si>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</si>
  <si>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</si>
  <si>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 xml:space="preserve">celkem </t>
  </si>
  <si>
    <t>ztráty min.let</t>
  </si>
  <si>
    <t>odměn</t>
  </si>
  <si>
    <t>z min.let</t>
  </si>
  <si>
    <t>0</t>
  </si>
  <si>
    <t>§ 3311 celkem:</t>
  </si>
  <si>
    <t>§ 3314  celkem:</t>
  </si>
  <si>
    <t>§ 3315 celkem:</t>
  </si>
  <si>
    <t>§ 3321 celkem</t>
  </si>
  <si>
    <t xml:space="preserve">Celkem </t>
  </si>
  <si>
    <t xml:space="preserve">činnost </t>
  </si>
  <si>
    <r>
      <t>x</t>
    </r>
    <r>
      <rPr>
        <sz val="9"/>
        <rFont val="Arial"/>
        <family val="2"/>
      </rPr>
      <t xml:space="preserve"> mzdové náklady včetně ostatních osobních nákladů a nákladů na sociální a zdravotní pojištění</t>
    </r>
  </si>
  <si>
    <t>Organizace/§ kapitoly Kultura</t>
  </si>
  <si>
    <t>minulých let</t>
  </si>
  <si>
    <t xml:space="preserve">ztráty </t>
  </si>
  <si>
    <t xml:space="preserve">procento </t>
  </si>
  <si>
    <t>procento</t>
  </si>
  <si>
    <t>počet stran: 2</t>
  </si>
  <si>
    <t>III. Procentní vyjádření přídělů fondům příspěvkových organizací na úseku kultury</t>
  </si>
  <si>
    <r>
      <t>mzdové</t>
    </r>
    <r>
      <rPr>
        <vertAlign val="superscript"/>
        <sz val="8"/>
        <rFont val="Arial"/>
        <family val="2"/>
      </rPr>
      <t>x</t>
    </r>
  </si>
  <si>
    <t>Přehled hospodaření a činnosti příspěvkových organizací na úseku kultury za rok 2006</t>
  </si>
  <si>
    <t>I. Přehled hospodaření příspěvkových organizací na úseku kultury za rok 2006</t>
  </si>
  <si>
    <t>II. Návrh na rozdělení kladného výsledku hospodaření za rok 2006</t>
  </si>
  <si>
    <t>Výsledek hospodaření</t>
  </si>
  <si>
    <t>Výsledek</t>
  </si>
  <si>
    <t>hospodaření</t>
  </si>
  <si>
    <t>z výsl. hosp.</t>
  </si>
  <si>
    <t>RK-11-2007-29,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</si>
</sst>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0.0"/>
  </numFmts>
  <fonts count="18">
    <font>
      <sz val="10"/>
      <name val="Arial CE"/>
      <family val="0"/>
    </font>
    <font>
      <sz val="9"/>
      <name val="Arial CE"/>
      <family val="2"/>
    </font>
    <font>
      <sz val="10"/>
      <color indexed="14"/>
      <name val="Arial CE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6" fillId="0" borderId="1" xfId="0" applyFont="1" applyBorder="1" applyAlignment="1" applyProtection="1">
      <alignment horizontal="left"/>
      <protection locked="0"/>
    </xf>
    <xf numFmtId="3" fontId="5" fillId="0" borderId="2" xfId="0" applyNumberFormat="1" applyFont="1" applyBorder="1" applyAlignment="1" applyProtection="1">
      <alignment/>
      <protection locked="0"/>
    </xf>
    <xf numFmtId="3" fontId="7" fillId="0" borderId="3" xfId="0" applyNumberFormat="1" applyFont="1" applyBorder="1" applyAlignment="1" applyProtection="1">
      <alignment/>
      <protection locked="0"/>
    </xf>
    <xf numFmtId="3" fontId="7" fillId="0" borderId="4" xfId="0" applyNumberFormat="1" applyFont="1" applyBorder="1" applyAlignment="1" applyProtection="1">
      <alignment/>
      <protection locked="0"/>
    </xf>
    <xf numFmtId="3" fontId="5" fillId="0" borderId="5" xfId="0" applyNumberFormat="1" applyFont="1" applyBorder="1" applyAlignment="1" applyProtection="1">
      <alignment/>
      <protection locked="0"/>
    </xf>
    <xf numFmtId="3" fontId="7" fillId="0" borderId="6" xfId="0" applyNumberFormat="1" applyFont="1" applyBorder="1" applyAlignment="1" applyProtection="1">
      <alignment/>
      <protection locked="0"/>
    </xf>
    <xf numFmtId="3" fontId="7" fillId="0" borderId="7" xfId="0" applyNumberFormat="1" applyFont="1" applyBorder="1" applyAlignment="1" applyProtection="1">
      <alignment/>
      <protection locked="0"/>
    </xf>
    <xf numFmtId="3" fontId="5" fillId="0" borderId="1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 horizontal="left"/>
      <protection locked="0"/>
    </xf>
    <xf numFmtId="3" fontId="5" fillId="0" borderId="8" xfId="0" applyNumberFormat="1" applyFont="1" applyBorder="1" applyAlignment="1" applyProtection="1">
      <alignment/>
      <protection locked="0"/>
    </xf>
    <xf numFmtId="3" fontId="7" fillId="0" borderId="9" xfId="0" applyNumberFormat="1" applyFont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left"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7" fillId="0" borderId="16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left"/>
      <protection locked="0"/>
    </xf>
    <xf numFmtId="3" fontId="7" fillId="0" borderId="8" xfId="0" applyNumberFormat="1" applyFont="1" applyBorder="1" applyAlignment="1" applyProtection="1">
      <alignment horizontal="right"/>
      <protection/>
    </xf>
    <xf numFmtId="3" fontId="7" fillId="0" borderId="9" xfId="0" applyNumberFormat="1" applyFont="1" applyBorder="1" applyAlignment="1" applyProtection="1">
      <alignment horizontal="right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49" fontId="7" fillId="0" borderId="19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7" fillId="0" borderId="19" xfId="0" applyNumberFormat="1" applyFont="1" applyFill="1" applyBorder="1" applyAlignment="1" applyProtection="1">
      <alignment horizontal="right"/>
      <protection locked="0"/>
    </xf>
    <xf numFmtId="3" fontId="7" fillId="0" borderId="20" xfId="0" applyNumberFormat="1" applyFont="1" applyFill="1" applyBorder="1" applyAlignment="1" applyProtection="1">
      <alignment horizontal="right"/>
      <protection locked="0"/>
    </xf>
    <xf numFmtId="3" fontId="7" fillId="0" borderId="12" xfId="0" applyNumberFormat="1" applyFont="1" applyFill="1" applyBorder="1" applyAlignment="1" applyProtection="1">
      <alignment horizontal="right"/>
      <protection locked="0"/>
    </xf>
    <xf numFmtId="3" fontId="7" fillId="0" borderId="21" xfId="0" applyNumberFormat="1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/>
      <protection locked="0"/>
    </xf>
    <xf numFmtId="3" fontId="5" fillId="0" borderId="8" xfId="0" applyNumberFormat="1" applyFont="1" applyBorder="1" applyAlignment="1" applyProtection="1">
      <alignment horizontal="right"/>
      <protection/>
    </xf>
    <xf numFmtId="3" fontId="5" fillId="0" borderId="9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 horizontal="right"/>
      <protection/>
    </xf>
    <xf numFmtId="3" fontId="7" fillId="0" borderId="19" xfId="0" applyNumberFormat="1" applyFont="1" applyBorder="1" applyAlignment="1">
      <alignment horizontal="right" wrapText="1"/>
    </xf>
    <xf numFmtId="0" fontId="12" fillId="0" borderId="18" xfId="0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right"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7" fillId="0" borderId="11" xfId="0" applyNumberFormat="1" applyFont="1" applyBorder="1" applyAlignment="1" applyProtection="1">
      <alignment horizontal="right"/>
      <protection locked="0"/>
    </xf>
    <xf numFmtId="3" fontId="7" fillId="0" borderId="19" xfId="0" applyNumberFormat="1" applyFont="1" applyBorder="1" applyAlignment="1" applyProtection="1">
      <alignment horizontal="right"/>
      <protection locked="0"/>
    </xf>
    <xf numFmtId="3" fontId="7" fillId="0" borderId="22" xfId="0" applyNumberFormat="1" applyFont="1" applyFill="1" applyBorder="1" applyAlignment="1" applyProtection="1">
      <alignment horizontal="right"/>
      <protection locked="0"/>
    </xf>
    <xf numFmtId="3" fontId="7" fillId="0" borderId="23" xfId="0" applyNumberFormat="1" applyFont="1" applyFill="1" applyBorder="1" applyAlignment="1" applyProtection="1">
      <alignment horizontal="right"/>
      <protection locked="0"/>
    </xf>
    <xf numFmtId="3" fontId="7" fillId="0" borderId="24" xfId="0" applyNumberFormat="1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 applyProtection="1">
      <alignment horizontal="right"/>
      <protection locked="0"/>
    </xf>
    <xf numFmtId="3" fontId="5" fillId="0" borderId="25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" fontId="5" fillId="0" borderId="8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 applyProtection="1">
      <alignment horizontal="right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3" fontId="5" fillId="0" borderId="28" xfId="0" applyNumberFormat="1" applyFont="1" applyBorder="1" applyAlignment="1" applyProtection="1">
      <alignment horizontal="right"/>
      <protection/>
    </xf>
    <xf numFmtId="3" fontId="5" fillId="0" borderId="29" xfId="0" applyNumberFormat="1" applyFont="1" applyBorder="1" applyAlignment="1" applyProtection="1">
      <alignment horizontal="right"/>
      <protection/>
    </xf>
    <xf numFmtId="3" fontId="5" fillId="0" borderId="30" xfId="0" applyNumberFormat="1" applyFont="1" applyBorder="1" applyAlignment="1" applyProtection="1">
      <alignment horizontal="right"/>
      <protection/>
    </xf>
    <xf numFmtId="3" fontId="5" fillId="0" borderId="31" xfId="0" applyNumberFormat="1" applyFont="1" applyBorder="1" applyAlignment="1" applyProtection="1">
      <alignment horizontal="right"/>
      <protection/>
    </xf>
    <xf numFmtId="0" fontId="15" fillId="0" borderId="0" xfId="0" applyFont="1" applyAlignment="1">
      <alignment/>
    </xf>
    <xf numFmtId="3" fontId="5" fillId="0" borderId="32" xfId="0" applyNumberFormat="1" applyFont="1" applyBorder="1" applyAlignment="1" applyProtection="1">
      <alignment horizontal="right"/>
      <protection/>
    </xf>
    <xf numFmtId="3" fontId="10" fillId="0" borderId="33" xfId="0" applyNumberFormat="1" applyFont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34" xfId="0" applyNumberFormat="1" applyFont="1" applyBorder="1" applyAlignment="1" applyProtection="1">
      <alignment horizontal="center"/>
      <protection locked="0"/>
    </xf>
    <xf numFmtId="3" fontId="10" fillId="0" borderId="35" xfId="0" applyNumberFormat="1" applyFont="1" applyBorder="1" applyAlignment="1" applyProtection="1">
      <alignment horizontal="center"/>
      <protection locked="0"/>
    </xf>
    <xf numFmtId="3" fontId="10" fillId="0" borderId="36" xfId="0" applyNumberFormat="1" applyFont="1" applyBorder="1" applyAlignment="1" applyProtection="1">
      <alignment horizontal="center"/>
      <protection locked="0"/>
    </xf>
    <xf numFmtId="3" fontId="10" fillId="0" borderId="37" xfId="0" applyNumberFormat="1" applyFont="1" applyBorder="1" applyAlignment="1" applyProtection="1">
      <alignment horizontal="center"/>
      <protection locked="0"/>
    </xf>
    <xf numFmtId="3" fontId="10" fillId="0" borderId="38" xfId="0" applyNumberFormat="1" applyFont="1" applyBorder="1" applyAlignment="1" applyProtection="1">
      <alignment horizontal="center"/>
      <protection locked="0"/>
    </xf>
    <xf numFmtId="3" fontId="10" fillId="0" borderId="39" xfId="0" applyNumberFormat="1" applyFont="1" applyBorder="1" applyAlignment="1" applyProtection="1">
      <alignment horizontal="center"/>
      <protection locked="0"/>
    </xf>
    <xf numFmtId="3" fontId="11" fillId="0" borderId="40" xfId="0" applyNumberFormat="1" applyFont="1" applyBorder="1" applyAlignment="1" applyProtection="1">
      <alignment/>
      <protection locked="0"/>
    </xf>
    <xf numFmtId="3" fontId="11" fillId="0" borderId="41" xfId="0" applyNumberFormat="1" applyFont="1" applyBorder="1" applyAlignment="1" applyProtection="1">
      <alignment/>
      <protection locked="0"/>
    </xf>
    <xf numFmtId="3" fontId="10" fillId="0" borderId="42" xfId="0" applyNumberFormat="1" applyFont="1" applyBorder="1" applyAlignment="1" applyProtection="1">
      <alignment horizontal="center"/>
      <protection locked="0"/>
    </xf>
    <xf numFmtId="3" fontId="10" fillId="0" borderId="43" xfId="0" applyNumberFormat="1" applyFont="1" applyBorder="1" applyAlignment="1" applyProtection="1">
      <alignment horizontal="center"/>
      <protection locked="0"/>
    </xf>
    <xf numFmtId="3" fontId="10" fillId="0" borderId="44" xfId="0" applyNumberFormat="1" applyFont="1" applyBorder="1" applyAlignment="1" applyProtection="1">
      <alignment horizontal="center"/>
      <protection locked="0"/>
    </xf>
    <xf numFmtId="3" fontId="10" fillId="0" borderId="41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3" fontId="10" fillId="0" borderId="45" xfId="0" applyNumberFormat="1" applyFont="1" applyBorder="1" applyAlignment="1" applyProtection="1">
      <alignment horizontal="center"/>
      <protection locked="0"/>
    </xf>
    <xf numFmtId="3" fontId="10" fillId="0" borderId="46" xfId="0" applyNumberFormat="1" applyFont="1" applyBorder="1" applyAlignment="1" applyProtection="1">
      <alignment horizontal="center"/>
      <protection locked="0"/>
    </xf>
    <xf numFmtId="3" fontId="10" fillId="0" borderId="47" xfId="0" applyNumberFormat="1" applyFont="1" applyBorder="1" applyAlignment="1" applyProtection="1">
      <alignment horizontal="center"/>
      <protection locked="0"/>
    </xf>
    <xf numFmtId="3" fontId="10" fillId="0" borderId="48" xfId="0" applyNumberFormat="1" applyFont="1" applyBorder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right"/>
      <protection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 applyProtection="1">
      <alignment horizontal="right"/>
      <protection locked="0"/>
    </xf>
    <xf numFmtId="3" fontId="7" fillId="0" borderId="5" xfId="0" applyNumberFormat="1" applyFont="1" applyBorder="1" applyAlignment="1" applyProtection="1">
      <alignment horizontal="right"/>
      <protection locked="0"/>
    </xf>
    <xf numFmtId="3" fontId="7" fillId="0" borderId="20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7" fillId="0" borderId="20" xfId="0" applyNumberFormat="1" applyFont="1" applyBorder="1" applyAlignment="1" applyProtection="1">
      <alignment horizontal="right"/>
      <protection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3" fontId="10" fillId="0" borderId="26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right"/>
      <protection/>
    </xf>
    <xf numFmtId="3" fontId="7" fillId="0" borderId="9" xfId="0" applyNumberFormat="1" applyFont="1" applyBorder="1" applyAlignment="1">
      <alignment horizontal="right" wrapText="1"/>
    </xf>
    <xf numFmtId="49" fontId="7" fillId="0" borderId="9" xfId="0" applyNumberFormat="1" applyFont="1" applyBorder="1" applyAlignment="1">
      <alignment horizontal="right" wrapText="1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5" fillId="0" borderId="9" xfId="0" applyNumberFormat="1" applyFont="1" applyBorder="1" applyAlignment="1" applyProtection="1">
      <alignment horizontal="right"/>
      <protection locked="0"/>
    </xf>
    <xf numFmtId="3" fontId="5" fillId="0" borderId="34" xfId="0" applyNumberFormat="1" applyFont="1" applyBorder="1" applyAlignment="1" applyProtection="1">
      <alignment horizontal="right"/>
      <protection/>
    </xf>
    <xf numFmtId="3" fontId="5" fillId="0" borderId="37" xfId="0" applyNumberFormat="1" applyFont="1" applyBorder="1" applyAlignment="1" applyProtection="1">
      <alignment horizontal="right"/>
      <protection/>
    </xf>
    <xf numFmtId="3" fontId="10" fillId="0" borderId="49" xfId="0" applyNumberFormat="1" applyFont="1" applyBorder="1" applyAlignment="1" applyProtection="1">
      <alignment horizontal="center"/>
      <protection locked="0"/>
    </xf>
    <xf numFmtId="3" fontId="10" fillId="0" borderId="50" xfId="0" applyNumberFormat="1" applyFont="1" applyBorder="1" applyAlignment="1" applyProtection="1">
      <alignment horizontal="center"/>
      <protection locked="0"/>
    </xf>
    <xf numFmtId="3" fontId="7" fillId="0" borderId="23" xfId="0" applyNumberFormat="1" applyFont="1" applyBorder="1" applyAlignment="1" applyProtection="1">
      <alignment horizontal="right"/>
      <protection/>
    </xf>
    <xf numFmtId="49" fontId="7" fillId="0" borderId="51" xfId="0" applyNumberFormat="1" applyFont="1" applyBorder="1" applyAlignment="1">
      <alignment horizontal="right" wrapText="1"/>
    </xf>
    <xf numFmtId="3" fontId="10" fillId="0" borderId="40" xfId="0" applyNumberFormat="1" applyFont="1" applyBorder="1" applyAlignment="1" applyProtection="1">
      <alignment horizontal="center"/>
      <protection locked="0"/>
    </xf>
    <xf numFmtId="3" fontId="10" fillId="0" borderId="52" xfId="0" applyNumberFormat="1" applyFont="1" applyBorder="1" applyAlignment="1" applyProtection="1">
      <alignment horizontal="center"/>
      <protection locked="0"/>
    </xf>
    <xf numFmtId="3" fontId="7" fillId="2" borderId="23" xfId="0" applyNumberFormat="1" applyFont="1" applyFill="1" applyBorder="1" applyAlignment="1" applyProtection="1">
      <alignment horizontal="center"/>
      <protection locked="0"/>
    </xf>
    <xf numFmtId="3" fontId="5" fillId="2" borderId="5" xfId="0" applyNumberFormat="1" applyFont="1" applyFill="1" applyBorder="1" applyAlignment="1" applyProtection="1">
      <alignment horizontal="center"/>
      <protection locked="0"/>
    </xf>
    <xf numFmtId="3" fontId="7" fillId="2" borderId="5" xfId="0" applyNumberFormat="1" applyFont="1" applyFill="1" applyBorder="1" applyAlignment="1" applyProtection="1">
      <alignment horizontal="center"/>
      <protection locked="0"/>
    </xf>
    <xf numFmtId="3" fontId="7" fillId="2" borderId="20" xfId="0" applyNumberFormat="1" applyFont="1" applyFill="1" applyBorder="1" applyAlignment="1" applyProtection="1">
      <alignment horizontal="center"/>
      <protection locked="0"/>
    </xf>
    <xf numFmtId="3" fontId="7" fillId="2" borderId="53" xfId="0" applyNumberFormat="1" applyFont="1" applyFill="1" applyBorder="1" applyAlignment="1" applyProtection="1">
      <alignment horizontal="center"/>
      <protection locked="0"/>
    </xf>
    <xf numFmtId="3" fontId="5" fillId="2" borderId="30" xfId="0" applyNumberFormat="1" applyFont="1" applyFill="1" applyBorder="1" applyAlignment="1" applyProtection="1">
      <alignment horizontal="center"/>
      <protection locked="0"/>
    </xf>
    <xf numFmtId="3" fontId="7" fillId="2" borderId="23" xfId="0" applyNumberFormat="1" applyFont="1" applyFill="1" applyBorder="1" applyAlignment="1" applyProtection="1">
      <alignment horizontal="right"/>
      <protection locked="0"/>
    </xf>
    <xf numFmtId="3" fontId="5" fillId="2" borderId="23" xfId="0" applyNumberFormat="1" applyFont="1" applyFill="1" applyBorder="1" applyAlignment="1" applyProtection="1">
      <alignment horizontal="right"/>
      <protection locked="0"/>
    </xf>
    <xf numFmtId="3" fontId="7" fillId="2" borderId="5" xfId="0" applyNumberFormat="1" applyFont="1" applyFill="1" applyBorder="1" applyAlignment="1" applyProtection="1">
      <alignment horizontal="right"/>
      <protection locked="0"/>
    </xf>
    <xf numFmtId="3" fontId="5" fillId="2" borderId="5" xfId="0" applyNumberFormat="1" applyFont="1" applyFill="1" applyBorder="1" applyAlignment="1" applyProtection="1">
      <alignment horizontal="right"/>
      <protection locked="0"/>
    </xf>
    <xf numFmtId="3" fontId="5" fillId="2" borderId="0" xfId="0" applyNumberFormat="1" applyFont="1" applyFill="1" applyBorder="1" applyAlignment="1" applyProtection="1">
      <alignment horizontal="right"/>
      <protection locked="0"/>
    </xf>
    <xf numFmtId="3" fontId="5" fillId="2" borderId="30" xfId="0" applyNumberFormat="1" applyFont="1" applyFill="1" applyBorder="1" applyAlignment="1" applyProtection="1">
      <alignment horizontal="right"/>
      <protection locked="0"/>
    </xf>
    <xf numFmtId="3" fontId="7" fillId="2" borderId="54" xfId="0" applyNumberFormat="1" applyFont="1" applyFill="1" applyBorder="1" applyAlignment="1" applyProtection="1">
      <alignment horizontal="right"/>
      <protection locked="0"/>
    </xf>
    <xf numFmtId="3" fontId="5" fillId="2" borderId="54" xfId="0" applyNumberFormat="1" applyFont="1" applyFill="1" applyBorder="1" applyAlignment="1" applyProtection="1">
      <alignment horizontal="right"/>
      <protection locked="0"/>
    </xf>
    <xf numFmtId="3" fontId="5" fillId="2" borderId="46" xfId="0" applyNumberFormat="1" applyFont="1" applyFill="1" applyBorder="1" applyAlignment="1" applyProtection="1">
      <alignment horizontal="right"/>
      <protection locked="0"/>
    </xf>
    <xf numFmtId="3" fontId="5" fillId="2" borderId="32" xfId="0" applyNumberFormat="1" applyFont="1" applyFill="1" applyBorder="1" applyAlignment="1" applyProtection="1">
      <alignment horizontal="right"/>
      <protection locked="0"/>
    </xf>
    <xf numFmtId="3" fontId="5" fillId="2" borderId="20" xfId="0" applyNumberFormat="1" applyFont="1" applyFill="1" applyBorder="1" applyAlignment="1" applyProtection="1">
      <alignment horizontal="center"/>
      <protection locked="0"/>
    </xf>
    <xf numFmtId="3" fontId="7" fillId="2" borderId="8" xfId="0" applyNumberFormat="1" applyFont="1" applyFill="1" applyBorder="1" applyAlignment="1" applyProtection="1">
      <alignment horizontal="right"/>
      <protection/>
    </xf>
    <xf numFmtId="3" fontId="5" fillId="2" borderId="8" xfId="0" applyNumberFormat="1" applyFont="1" applyFill="1" applyBorder="1" applyAlignment="1" applyProtection="1">
      <alignment horizontal="right"/>
      <protection/>
    </xf>
    <xf numFmtId="3" fontId="5" fillId="2" borderId="28" xfId="0" applyNumberFormat="1" applyFont="1" applyFill="1" applyBorder="1" applyAlignment="1" applyProtection="1">
      <alignment horizontal="right"/>
      <protection/>
    </xf>
    <xf numFmtId="3" fontId="7" fillId="2" borderId="12" xfId="0" applyNumberFormat="1" applyFont="1" applyFill="1" applyBorder="1" applyAlignment="1" applyProtection="1">
      <alignment horizontal="right"/>
      <protection locked="0"/>
    </xf>
    <xf numFmtId="3" fontId="5" fillId="2" borderId="10" xfId="0" applyNumberFormat="1" applyFont="1" applyFill="1" applyBorder="1" applyAlignment="1" applyProtection="1">
      <alignment horizontal="right"/>
      <protection/>
    </xf>
    <xf numFmtId="3" fontId="5" fillId="2" borderId="11" xfId="0" applyNumberFormat="1" applyFont="1" applyFill="1" applyBorder="1" applyAlignment="1" applyProtection="1">
      <alignment horizontal="right"/>
      <protection/>
    </xf>
    <xf numFmtId="3" fontId="7" fillId="2" borderId="11" xfId="0" applyNumberFormat="1" applyFont="1" applyFill="1" applyBorder="1" applyAlignment="1" applyProtection="1">
      <alignment horizontal="right"/>
      <protection locked="0"/>
    </xf>
    <xf numFmtId="3" fontId="5" fillId="2" borderId="11" xfId="0" applyNumberFormat="1" applyFont="1" applyFill="1" applyBorder="1" applyAlignment="1" applyProtection="1">
      <alignment horizontal="right"/>
      <protection locked="0"/>
    </xf>
    <xf numFmtId="3" fontId="5" fillId="2" borderId="3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3" fontId="1" fillId="0" borderId="0" xfId="0" applyNumberFormat="1" applyFont="1" applyAlignment="1" applyProtection="1">
      <alignment horizontal="right"/>
      <protection locked="0"/>
    </xf>
    <xf numFmtId="0" fontId="11" fillId="0" borderId="5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35" xfId="0" applyNumberFormat="1" applyFont="1" applyBorder="1" applyAlignment="1" applyProtection="1">
      <alignment horizontal="center"/>
      <protection locked="0"/>
    </xf>
    <xf numFmtId="3" fontId="11" fillId="0" borderId="40" xfId="0" applyNumberFormat="1" applyFont="1" applyBorder="1" applyAlignment="1" applyProtection="1">
      <alignment horizontal="center"/>
      <protection locked="0"/>
    </xf>
    <xf numFmtId="3" fontId="11" fillId="0" borderId="41" xfId="0" applyNumberFormat="1" applyFont="1" applyBorder="1" applyAlignment="1" applyProtection="1">
      <alignment horizontal="center"/>
      <protection locked="0"/>
    </xf>
    <xf numFmtId="3" fontId="11" fillId="0" borderId="42" xfId="0" applyNumberFormat="1" applyFont="1" applyBorder="1" applyAlignment="1" applyProtection="1">
      <alignment horizontal="center"/>
      <protection locked="0"/>
    </xf>
    <xf numFmtId="3" fontId="11" fillId="0" borderId="44" xfId="0" applyNumberFormat="1" applyFont="1" applyBorder="1" applyAlignment="1" applyProtection="1">
      <alignment horizontal="center"/>
      <protection locked="0"/>
    </xf>
    <xf numFmtId="0" fontId="11" fillId="0" borderId="39" xfId="0" applyFont="1" applyBorder="1" applyAlignment="1">
      <alignment/>
    </xf>
    <xf numFmtId="0" fontId="10" fillId="0" borderId="33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3" fontId="5" fillId="0" borderId="0" xfId="0" applyNumberFormat="1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3" fontId="10" fillId="0" borderId="55" xfId="0" applyNumberFormat="1" applyFont="1" applyBorder="1" applyAlignment="1" applyProtection="1">
      <alignment horizontal="center"/>
      <protection locked="0"/>
    </xf>
    <xf numFmtId="3" fontId="10" fillId="0" borderId="56" xfId="0" applyNumberFormat="1" applyFont="1" applyBorder="1" applyAlignment="1" applyProtection="1">
      <alignment horizontal="center"/>
      <protection locked="0"/>
    </xf>
    <xf numFmtId="3" fontId="10" fillId="0" borderId="57" xfId="0" applyNumberFormat="1" applyFont="1" applyBorder="1" applyAlignment="1" applyProtection="1">
      <alignment horizontal="center"/>
      <protection locked="0"/>
    </xf>
    <xf numFmtId="3" fontId="10" fillId="0" borderId="58" xfId="0" applyNumberFormat="1" applyFont="1" applyBorder="1" applyAlignment="1" applyProtection="1">
      <alignment horizontal="center"/>
      <protection locked="0"/>
    </xf>
    <xf numFmtId="3" fontId="10" fillId="0" borderId="59" xfId="0" applyNumberFormat="1" applyFont="1" applyBorder="1" applyAlignment="1" applyProtection="1">
      <alignment horizontal="center"/>
      <protection locked="0"/>
    </xf>
    <xf numFmtId="1" fontId="10" fillId="0" borderId="57" xfId="0" applyNumberFormat="1" applyFont="1" applyBorder="1" applyAlignment="1" applyProtection="1">
      <alignment horizontal="center"/>
      <protection locked="0"/>
    </xf>
    <xf numFmtId="1" fontId="10" fillId="0" borderId="5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11" fillId="0" borderId="57" xfId="0" applyNumberFormat="1" applyFont="1" applyBorder="1" applyAlignment="1" applyProtection="1">
      <alignment horizontal="left"/>
      <protection locked="0"/>
    </xf>
    <xf numFmtId="3" fontId="11" fillId="0" borderId="59" xfId="0" applyNumberFormat="1" applyFont="1" applyBorder="1" applyAlignment="1" applyProtection="1">
      <alignment horizontal="left"/>
      <protection locked="0"/>
    </xf>
    <xf numFmtId="3" fontId="11" fillId="0" borderId="58" xfId="0" applyNumberFormat="1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36.00390625" style="0" customWidth="1"/>
    <col min="2" max="2" width="11.75390625" style="0" customWidth="1"/>
    <col min="3" max="4" width="11.25390625" style="0" customWidth="1"/>
    <col min="5" max="5" width="11.375" style="0" bestFit="1" customWidth="1"/>
    <col min="6" max="6" width="12.125" style="0" customWidth="1"/>
    <col min="7" max="7" width="11.875" style="0" customWidth="1"/>
    <col min="8" max="9" width="11.375" style="0" customWidth="1"/>
    <col min="10" max="12" width="11.25390625" style="0" customWidth="1"/>
    <col min="13" max="13" width="12.875" style="0" customWidth="1"/>
  </cols>
  <sheetData>
    <row r="1" spans="1:14" ht="14.25" customHeight="1">
      <c r="A1" s="1"/>
      <c r="B1" s="2"/>
      <c r="C1" s="3"/>
      <c r="D1" s="3"/>
      <c r="E1" s="3"/>
      <c r="F1" s="4"/>
      <c r="G1" s="2"/>
      <c r="H1" s="2"/>
      <c r="I1" s="3"/>
      <c r="J1" s="3"/>
      <c r="K1" s="3"/>
      <c r="L1" s="171" t="s">
        <v>62</v>
      </c>
      <c r="M1" s="171"/>
      <c r="N1" s="3"/>
    </row>
    <row r="2" spans="1:14" ht="15.75">
      <c r="A2" s="1"/>
      <c r="B2" s="2"/>
      <c r="C2" s="3"/>
      <c r="D2" s="3"/>
      <c r="E2" s="3"/>
      <c r="F2" s="4"/>
      <c r="G2" s="2"/>
      <c r="H2" s="2"/>
      <c r="I2" s="3"/>
      <c r="J2" s="3"/>
      <c r="K2" s="6"/>
      <c r="L2" s="171" t="s">
        <v>52</v>
      </c>
      <c r="M2" s="171"/>
      <c r="N2" s="3"/>
    </row>
    <row r="3" spans="1:13" ht="15.75">
      <c r="A3" s="180" t="s">
        <v>55</v>
      </c>
      <c r="B3" s="180"/>
      <c r="C3" s="180"/>
      <c r="D3" s="180"/>
      <c r="E3" s="180"/>
      <c r="F3" s="180"/>
      <c r="G3" s="180"/>
      <c r="H3" s="180"/>
      <c r="I3" s="180"/>
      <c r="J3" s="180"/>
      <c r="K3" s="6"/>
      <c r="L3" s="3"/>
      <c r="M3" s="5"/>
    </row>
    <row r="4" spans="1:13" ht="15.75">
      <c r="A4" s="1"/>
      <c r="B4" s="2"/>
      <c r="C4" s="3"/>
      <c r="D4" s="3"/>
      <c r="E4" s="3"/>
      <c r="F4" s="4"/>
      <c r="G4" s="2"/>
      <c r="H4" s="2"/>
      <c r="I4" s="3"/>
      <c r="J4" s="3"/>
      <c r="K4" s="6"/>
      <c r="L4" s="3"/>
      <c r="M4" s="5"/>
    </row>
    <row r="5" spans="1:13" ht="15.75">
      <c r="A5" s="75" t="s">
        <v>56</v>
      </c>
      <c r="K5" s="6"/>
      <c r="L5" s="3"/>
      <c r="M5" s="5"/>
    </row>
    <row r="6" spans="1:13" ht="13.5" thickBot="1">
      <c r="A6" s="1"/>
      <c r="B6" s="2"/>
      <c r="C6" s="3"/>
      <c r="D6" s="3"/>
      <c r="E6" s="3"/>
      <c r="F6" s="4"/>
      <c r="G6" s="2"/>
      <c r="H6" s="2"/>
      <c r="I6" s="3"/>
      <c r="J6" s="146" t="s">
        <v>0</v>
      </c>
      <c r="K6" s="3"/>
      <c r="L6" s="3"/>
      <c r="M6" s="5"/>
    </row>
    <row r="7" spans="1:28" ht="15.75">
      <c r="A7" s="147" t="s">
        <v>1</v>
      </c>
      <c r="B7" s="77" t="s">
        <v>2</v>
      </c>
      <c r="C7" s="181" t="s">
        <v>3</v>
      </c>
      <c r="D7" s="182"/>
      <c r="E7" s="77" t="s">
        <v>4</v>
      </c>
      <c r="F7" s="181" t="s">
        <v>3</v>
      </c>
      <c r="G7" s="183"/>
      <c r="H7" s="175" t="s">
        <v>58</v>
      </c>
      <c r="I7" s="176"/>
      <c r="J7" s="177"/>
      <c r="K7" s="7"/>
      <c r="L7" s="8"/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5.75">
      <c r="A8" s="148"/>
      <c r="B8" s="78" t="s">
        <v>5</v>
      </c>
      <c r="C8" s="149" t="s">
        <v>6</v>
      </c>
      <c r="D8" s="150" t="s">
        <v>7</v>
      </c>
      <c r="E8" s="78" t="s">
        <v>5</v>
      </c>
      <c r="F8" s="149" t="s">
        <v>6</v>
      </c>
      <c r="G8" s="150" t="s">
        <v>54</v>
      </c>
      <c r="H8" s="91" t="s">
        <v>8</v>
      </c>
      <c r="I8" s="92" t="s">
        <v>6</v>
      </c>
      <c r="J8" s="78" t="s">
        <v>5</v>
      </c>
      <c r="K8" s="7"/>
      <c r="L8" s="8"/>
      <c r="M8" s="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6.5" thickBot="1">
      <c r="A9" s="148"/>
      <c r="B9" s="84"/>
      <c r="C9" s="151" t="s">
        <v>9</v>
      </c>
      <c r="D9" s="152" t="s">
        <v>10</v>
      </c>
      <c r="E9" s="84"/>
      <c r="F9" s="151" t="s">
        <v>9</v>
      </c>
      <c r="G9" s="152" t="s">
        <v>11</v>
      </c>
      <c r="H9" s="153" t="s">
        <v>9</v>
      </c>
      <c r="I9" s="154" t="s">
        <v>45</v>
      </c>
      <c r="J9" s="155"/>
      <c r="K9" s="8"/>
      <c r="L9" s="8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5.75">
      <c r="A10" s="11" t="s">
        <v>12</v>
      </c>
      <c r="B10" s="12">
        <v>36957</v>
      </c>
      <c r="C10" s="13">
        <v>318</v>
      </c>
      <c r="D10" s="14">
        <v>30063</v>
      </c>
      <c r="E10" s="15">
        <v>36045</v>
      </c>
      <c r="F10" s="13">
        <v>45</v>
      </c>
      <c r="G10" s="14">
        <v>20982</v>
      </c>
      <c r="H10" s="16">
        <f>(B10-C10)-(E10-F10)</f>
        <v>639</v>
      </c>
      <c r="I10" s="17">
        <f aca="true" t="shared" si="0" ref="H10:I19">C10-F10</f>
        <v>273</v>
      </c>
      <c r="J10" s="18">
        <f aca="true" t="shared" si="1" ref="J10:J19">SUM(H10:I10)</f>
        <v>912</v>
      </c>
      <c r="K10" s="7"/>
      <c r="L10" s="8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5.75">
      <c r="A11" s="19" t="s">
        <v>13</v>
      </c>
      <c r="B11" s="20">
        <v>20449</v>
      </c>
      <c r="C11" s="21">
        <v>5</v>
      </c>
      <c r="D11" s="22">
        <v>19510</v>
      </c>
      <c r="E11" s="23">
        <v>20320</v>
      </c>
      <c r="F11" s="21">
        <v>6</v>
      </c>
      <c r="G11" s="22">
        <v>10588</v>
      </c>
      <c r="H11" s="21">
        <f t="shared" si="0"/>
        <v>129</v>
      </c>
      <c r="I11" s="24">
        <f t="shared" si="0"/>
        <v>-1</v>
      </c>
      <c r="J11" s="25">
        <f t="shared" si="1"/>
        <v>128</v>
      </c>
      <c r="K11" s="7"/>
      <c r="L11" s="8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5.75">
      <c r="A12" s="19" t="s">
        <v>14</v>
      </c>
      <c r="B12" s="20">
        <v>7461</v>
      </c>
      <c r="C12" s="21">
        <v>4</v>
      </c>
      <c r="D12" s="22">
        <v>7003</v>
      </c>
      <c r="E12" s="23">
        <v>7343</v>
      </c>
      <c r="F12" s="21">
        <v>4</v>
      </c>
      <c r="G12" s="22">
        <v>4144</v>
      </c>
      <c r="H12" s="21">
        <f t="shared" si="0"/>
        <v>118</v>
      </c>
      <c r="I12" s="24">
        <f t="shared" si="0"/>
        <v>0</v>
      </c>
      <c r="J12" s="20">
        <f t="shared" si="1"/>
        <v>118</v>
      </c>
      <c r="K12" s="7"/>
      <c r="L12" s="8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5.75">
      <c r="A13" s="19" t="s">
        <v>15</v>
      </c>
      <c r="B13" s="20">
        <v>8243</v>
      </c>
      <c r="C13" s="21">
        <v>64</v>
      </c>
      <c r="D13" s="22">
        <v>7796</v>
      </c>
      <c r="E13" s="23">
        <v>8175</v>
      </c>
      <c r="F13" s="21">
        <v>10</v>
      </c>
      <c r="G13" s="22">
        <v>4486</v>
      </c>
      <c r="H13" s="21">
        <f>(B13-C13)-(E13-F13)</f>
        <v>14</v>
      </c>
      <c r="I13" s="24">
        <f t="shared" si="0"/>
        <v>54</v>
      </c>
      <c r="J13" s="12">
        <f t="shared" si="1"/>
        <v>68</v>
      </c>
      <c r="K13" s="7"/>
      <c r="L13" s="8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5.75">
      <c r="A14" s="19" t="s">
        <v>16</v>
      </c>
      <c r="B14" s="20">
        <v>5177</v>
      </c>
      <c r="C14" s="21">
        <v>0</v>
      </c>
      <c r="D14" s="22">
        <v>4913</v>
      </c>
      <c r="E14" s="23">
        <v>5032</v>
      </c>
      <c r="F14" s="21">
        <v>0</v>
      </c>
      <c r="G14" s="22">
        <v>2561</v>
      </c>
      <c r="H14" s="21">
        <f t="shared" si="0"/>
        <v>145</v>
      </c>
      <c r="I14" s="24">
        <f t="shared" si="0"/>
        <v>0</v>
      </c>
      <c r="J14" s="20">
        <f t="shared" si="1"/>
        <v>145</v>
      </c>
      <c r="K14" s="7"/>
      <c r="L14" s="8"/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>
      <c r="A15" s="19" t="s">
        <v>17</v>
      </c>
      <c r="B15" s="20">
        <v>4389.7</v>
      </c>
      <c r="C15" s="21">
        <v>0</v>
      </c>
      <c r="D15" s="22">
        <v>4100</v>
      </c>
      <c r="E15" s="23">
        <v>4357.6</v>
      </c>
      <c r="F15" s="21">
        <v>0</v>
      </c>
      <c r="G15" s="22">
        <v>2642</v>
      </c>
      <c r="H15" s="21">
        <f t="shared" si="0"/>
        <v>32.099999999999454</v>
      </c>
      <c r="I15" s="24">
        <f t="shared" si="0"/>
        <v>0</v>
      </c>
      <c r="J15" s="20">
        <f t="shared" si="1"/>
        <v>32.099999999999454</v>
      </c>
      <c r="K15" s="7"/>
      <c r="L15" s="8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5.75">
      <c r="A16" s="19" t="s">
        <v>18</v>
      </c>
      <c r="B16" s="20">
        <v>16995</v>
      </c>
      <c r="C16" s="21">
        <v>786</v>
      </c>
      <c r="D16" s="22">
        <v>12293</v>
      </c>
      <c r="E16" s="23">
        <v>16893</v>
      </c>
      <c r="F16" s="21">
        <v>204</v>
      </c>
      <c r="G16" s="22">
        <v>10187</v>
      </c>
      <c r="H16" s="21">
        <f>(B16-C16)-(E16-F16)</f>
        <v>-480</v>
      </c>
      <c r="I16" s="24">
        <f t="shared" si="0"/>
        <v>582</v>
      </c>
      <c r="J16" s="20">
        <f>SUM(H16:I16)</f>
        <v>102</v>
      </c>
      <c r="K16" s="7"/>
      <c r="L16" s="8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5.75">
      <c r="A17" s="19" t="s">
        <v>19</v>
      </c>
      <c r="B17" s="20">
        <v>15706</v>
      </c>
      <c r="C17" s="21">
        <v>0</v>
      </c>
      <c r="D17" s="22">
        <v>13986</v>
      </c>
      <c r="E17" s="23">
        <v>15663</v>
      </c>
      <c r="F17" s="21">
        <v>0</v>
      </c>
      <c r="G17" s="22">
        <v>9422</v>
      </c>
      <c r="H17" s="21">
        <f t="shared" si="0"/>
        <v>43</v>
      </c>
      <c r="I17" s="24">
        <f t="shared" si="0"/>
        <v>0</v>
      </c>
      <c r="J17" s="20">
        <f t="shared" si="1"/>
        <v>43</v>
      </c>
      <c r="K17" s="7"/>
      <c r="L17" s="8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5.75">
      <c r="A18" s="19" t="s">
        <v>20</v>
      </c>
      <c r="B18" s="20">
        <v>5092</v>
      </c>
      <c r="C18" s="21">
        <v>0</v>
      </c>
      <c r="D18" s="22">
        <v>4852</v>
      </c>
      <c r="E18" s="23">
        <v>5085</v>
      </c>
      <c r="F18" s="21">
        <v>0</v>
      </c>
      <c r="G18" s="22">
        <v>3263</v>
      </c>
      <c r="H18" s="21">
        <f t="shared" si="0"/>
        <v>7</v>
      </c>
      <c r="I18" s="24">
        <f t="shared" si="0"/>
        <v>0</v>
      </c>
      <c r="J18" s="20">
        <f t="shared" si="1"/>
        <v>7</v>
      </c>
      <c r="K18" s="7"/>
      <c r="L18" s="8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6.5" thickBot="1">
      <c r="A19" s="26" t="s">
        <v>21</v>
      </c>
      <c r="B19" s="27">
        <v>2964</v>
      </c>
      <c r="C19" s="28">
        <v>0</v>
      </c>
      <c r="D19" s="29">
        <v>1680</v>
      </c>
      <c r="E19" s="27">
        <v>2779</v>
      </c>
      <c r="F19" s="28">
        <v>0</v>
      </c>
      <c r="G19" s="29">
        <v>1712</v>
      </c>
      <c r="H19" s="28">
        <f t="shared" si="0"/>
        <v>185</v>
      </c>
      <c r="I19" s="30">
        <f t="shared" si="0"/>
        <v>0</v>
      </c>
      <c r="J19" s="27">
        <f t="shared" si="1"/>
        <v>185</v>
      </c>
      <c r="K19" s="8"/>
      <c r="L19" s="8"/>
      <c r="M19" s="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5.75">
      <c r="A20" s="31" t="s">
        <v>46</v>
      </c>
      <c r="B20" s="32"/>
      <c r="C20" s="7"/>
      <c r="D20" s="7"/>
      <c r="E20" s="7"/>
      <c r="F20" s="7"/>
      <c r="G20" s="32"/>
      <c r="H20" s="32"/>
      <c r="I20" s="7"/>
      <c r="J20" s="7"/>
      <c r="K20" s="8"/>
      <c r="L20" s="8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5.75">
      <c r="A21" s="31"/>
      <c r="B21" s="32"/>
      <c r="C21" s="7"/>
      <c r="D21" s="7"/>
      <c r="E21" s="7"/>
      <c r="F21" s="7"/>
      <c r="G21" s="32"/>
      <c r="H21" s="32"/>
      <c r="I21" s="7"/>
      <c r="J21" s="7"/>
      <c r="K21" s="8"/>
      <c r="L21" s="8"/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5.75">
      <c r="A22" s="33"/>
      <c r="B22" s="32"/>
      <c r="C22" s="7"/>
      <c r="D22" s="7"/>
      <c r="E22" s="7"/>
      <c r="F22" s="7"/>
      <c r="G22" s="32"/>
      <c r="H22" s="32"/>
      <c r="I22" s="7"/>
      <c r="J22" s="7"/>
      <c r="K22" s="7"/>
      <c r="L22" s="8"/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2.75">
      <c r="A23" s="172" t="s">
        <v>57</v>
      </c>
      <c r="B23" s="172"/>
      <c r="C23" s="172"/>
      <c r="D23" s="172"/>
      <c r="E23" s="172"/>
      <c r="F23" s="172"/>
      <c r="G23" s="172"/>
      <c r="H23" s="172"/>
      <c r="I23" s="172"/>
      <c r="J23" s="35"/>
      <c r="K23" s="35"/>
      <c r="L23" s="35"/>
      <c r="M23" s="36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6.5" thickBot="1">
      <c r="A24" s="34"/>
      <c r="B24" s="34"/>
      <c r="C24" s="34"/>
      <c r="D24" s="34"/>
      <c r="E24" s="34"/>
      <c r="F24" s="34"/>
      <c r="G24" s="34"/>
      <c r="H24" s="34"/>
      <c r="I24" s="34"/>
      <c r="J24" s="35"/>
      <c r="K24" s="35"/>
      <c r="L24" s="35"/>
      <c r="M24" s="37" t="s">
        <v>22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2.75">
      <c r="A25" s="156"/>
      <c r="B25" s="77" t="s">
        <v>59</v>
      </c>
      <c r="C25" s="173" t="s">
        <v>23</v>
      </c>
      <c r="D25" s="174"/>
      <c r="E25" s="175" t="s">
        <v>24</v>
      </c>
      <c r="F25" s="176"/>
      <c r="G25" s="177"/>
      <c r="H25" s="178" t="s">
        <v>25</v>
      </c>
      <c r="I25" s="179"/>
      <c r="J25" s="179"/>
      <c r="K25" s="179"/>
      <c r="L25" s="179"/>
      <c r="M25" s="168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2.75">
      <c r="A26" s="157" t="s">
        <v>47</v>
      </c>
      <c r="B26" s="78" t="s">
        <v>60</v>
      </c>
      <c r="C26" s="79" t="s">
        <v>27</v>
      </c>
      <c r="D26" s="80" t="s">
        <v>6</v>
      </c>
      <c r="E26" s="81" t="s">
        <v>28</v>
      </c>
      <c r="F26" s="82" t="s">
        <v>29</v>
      </c>
      <c r="G26" s="80" t="s">
        <v>30</v>
      </c>
      <c r="H26" s="94" t="s">
        <v>31</v>
      </c>
      <c r="I26" s="81" t="s">
        <v>32</v>
      </c>
      <c r="J26" s="82" t="s">
        <v>29</v>
      </c>
      <c r="K26" s="83" t="s">
        <v>33</v>
      </c>
      <c r="L26" s="83" t="s">
        <v>34</v>
      </c>
      <c r="M26" s="16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3.5" thickBot="1">
      <c r="A27" s="158"/>
      <c r="B27" s="84" t="s">
        <v>35</v>
      </c>
      <c r="C27" s="85"/>
      <c r="D27" s="86"/>
      <c r="E27" s="87" t="s">
        <v>36</v>
      </c>
      <c r="F27" s="88" t="s">
        <v>37</v>
      </c>
      <c r="G27" s="90" t="s">
        <v>29</v>
      </c>
      <c r="H27" s="95" t="s">
        <v>38</v>
      </c>
      <c r="I27" s="87" t="s">
        <v>37</v>
      </c>
      <c r="J27" s="88" t="s">
        <v>30</v>
      </c>
      <c r="K27" s="89" t="s">
        <v>29</v>
      </c>
      <c r="L27" s="89"/>
      <c r="M27" s="17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2.75">
      <c r="A28" s="38" t="s">
        <v>12</v>
      </c>
      <c r="B28" s="136">
        <f>SUM(C28:D28)</f>
        <v>911916.55</v>
      </c>
      <c r="C28" s="40">
        <v>638546.55</v>
      </c>
      <c r="D28" s="41">
        <v>273370</v>
      </c>
      <c r="E28" s="42" t="s">
        <v>39</v>
      </c>
      <c r="F28" s="139">
        <v>1000</v>
      </c>
      <c r="G28" s="39">
        <f>SUM(B28-E28-F28)</f>
        <v>910916.55</v>
      </c>
      <c r="H28" s="44">
        <v>0</v>
      </c>
      <c r="I28" s="45">
        <v>1152048</v>
      </c>
      <c r="J28" s="45">
        <v>3186035.24</v>
      </c>
      <c r="K28" s="45">
        <v>4356555.3</v>
      </c>
      <c r="L28" s="46">
        <v>210471.91</v>
      </c>
      <c r="M28" s="47">
        <f>SUM(H28+E28)</f>
        <v>0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2.75">
      <c r="A29" s="48" t="s">
        <v>40</v>
      </c>
      <c r="B29" s="137">
        <f aca="true" t="shared" si="2" ref="B29:M29">SUM(B28)</f>
        <v>911916.55</v>
      </c>
      <c r="C29" s="50">
        <f t="shared" si="2"/>
        <v>638546.55</v>
      </c>
      <c r="D29" s="51">
        <f t="shared" si="2"/>
        <v>273370</v>
      </c>
      <c r="E29" s="52">
        <f t="shared" si="2"/>
        <v>0</v>
      </c>
      <c r="F29" s="140">
        <f t="shared" si="2"/>
        <v>1000</v>
      </c>
      <c r="G29" s="49">
        <f t="shared" si="2"/>
        <v>910916.55</v>
      </c>
      <c r="H29" s="52">
        <f t="shared" si="2"/>
        <v>0</v>
      </c>
      <c r="I29" s="53">
        <f t="shared" si="2"/>
        <v>1152048</v>
      </c>
      <c r="J29" s="52">
        <f t="shared" si="2"/>
        <v>3186035.24</v>
      </c>
      <c r="K29" s="53">
        <f t="shared" si="2"/>
        <v>4356555.3</v>
      </c>
      <c r="L29" s="52">
        <f t="shared" si="2"/>
        <v>210471.91</v>
      </c>
      <c r="M29" s="49">
        <f t="shared" si="2"/>
        <v>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2.75">
      <c r="A30" s="38" t="s">
        <v>13</v>
      </c>
      <c r="B30" s="136">
        <f>SUM(C30:D30)</f>
        <v>128499.09</v>
      </c>
      <c r="C30" s="40">
        <v>130153.09</v>
      </c>
      <c r="D30" s="41">
        <v>-1654</v>
      </c>
      <c r="E30" s="54">
        <v>0</v>
      </c>
      <c r="F30" s="139">
        <v>25699</v>
      </c>
      <c r="G30" s="39">
        <f>SUM(B30-E30-F30)</f>
        <v>102800.09</v>
      </c>
      <c r="H30" s="44">
        <v>0</v>
      </c>
      <c r="I30" s="45">
        <v>83897.92</v>
      </c>
      <c r="J30" s="45">
        <v>436530.06</v>
      </c>
      <c r="K30" s="45">
        <v>158764.06</v>
      </c>
      <c r="L30" s="46">
        <v>166939.22</v>
      </c>
      <c r="M30" s="47">
        <f>SUM(H30+E30)</f>
        <v>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2.75">
      <c r="A31" s="55" t="s">
        <v>41</v>
      </c>
      <c r="B31" s="137">
        <f aca="true" t="shared" si="3" ref="B31:M31">SUM(B30)</f>
        <v>128499.09</v>
      </c>
      <c r="C31" s="50">
        <f t="shared" si="3"/>
        <v>130153.09</v>
      </c>
      <c r="D31" s="51">
        <f t="shared" si="3"/>
        <v>-1654</v>
      </c>
      <c r="E31" s="56">
        <f t="shared" si="3"/>
        <v>0</v>
      </c>
      <c r="F31" s="141">
        <f t="shared" si="3"/>
        <v>25699</v>
      </c>
      <c r="G31" s="49">
        <f t="shared" si="3"/>
        <v>102800.09</v>
      </c>
      <c r="H31" s="52">
        <f t="shared" si="3"/>
        <v>0</v>
      </c>
      <c r="I31" s="57">
        <f t="shared" si="3"/>
        <v>83897.92</v>
      </c>
      <c r="J31" s="53">
        <f t="shared" si="3"/>
        <v>436530.06</v>
      </c>
      <c r="K31" s="56">
        <f t="shared" si="3"/>
        <v>158764.06</v>
      </c>
      <c r="L31" s="52">
        <f t="shared" si="3"/>
        <v>166939.22</v>
      </c>
      <c r="M31" s="49">
        <f t="shared" si="3"/>
        <v>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2.75">
      <c r="A32" s="38" t="s">
        <v>14</v>
      </c>
      <c r="B32" s="136">
        <f aca="true" t="shared" si="4" ref="B32:B38">SUM(C32:D32)</f>
        <v>118955.09</v>
      </c>
      <c r="C32" s="40">
        <v>118822.09</v>
      </c>
      <c r="D32" s="41">
        <v>133</v>
      </c>
      <c r="E32" s="42" t="s">
        <v>39</v>
      </c>
      <c r="F32" s="139">
        <v>24000</v>
      </c>
      <c r="G32" s="39">
        <f aca="true" t="shared" si="5" ref="G32:G38">SUM(B32-E32-F32)</f>
        <v>94955.09</v>
      </c>
      <c r="H32" s="44">
        <v>0</v>
      </c>
      <c r="I32" s="45">
        <v>152824.08</v>
      </c>
      <c r="J32" s="45">
        <v>221932.11</v>
      </c>
      <c r="K32" s="45">
        <v>291060</v>
      </c>
      <c r="L32" s="46">
        <v>51137.88</v>
      </c>
      <c r="M32" s="47">
        <f aca="true" t="shared" si="6" ref="M32:M38">SUM(H32+E32)</f>
        <v>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2.75">
      <c r="A33" s="38" t="s">
        <v>15</v>
      </c>
      <c r="B33" s="136">
        <f t="shared" si="4"/>
        <v>67921.38</v>
      </c>
      <c r="C33" s="40">
        <v>13761.59</v>
      </c>
      <c r="D33" s="41">
        <v>54159.79</v>
      </c>
      <c r="E33" s="42" t="s">
        <v>39</v>
      </c>
      <c r="F33" s="139">
        <v>13590</v>
      </c>
      <c r="G33" s="39">
        <f t="shared" si="5"/>
        <v>54331.380000000005</v>
      </c>
      <c r="H33" s="44">
        <v>0</v>
      </c>
      <c r="I33" s="45">
        <v>181934.85</v>
      </c>
      <c r="J33" s="45">
        <v>510562.84</v>
      </c>
      <c r="K33" s="45">
        <v>72571.3</v>
      </c>
      <c r="L33" s="46">
        <v>79906.44</v>
      </c>
      <c r="M33" s="39">
        <f t="shared" si="6"/>
        <v>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2.75">
      <c r="A34" s="38" t="s">
        <v>16</v>
      </c>
      <c r="B34" s="136">
        <f t="shared" si="4"/>
        <v>144862.86</v>
      </c>
      <c r="C34" s="40">
        <v>144862.86</v>
      </c>
      <c r="D34" s="41">
        <v>0</v>
      </c>
      <c r="E34" s="42" t="s">
        <v>39</v>
      </c>
      <c r="F34" s="139">
        <v>22013</v>
      </c>
      <c r="G34" s="39">
        <f t="shared" si="5"/>
        <v>122849.85999999999</v>
      </c>
      <c r="H34" s="44">
        <v>0</v>
      </c>
      <c r="I34" s="45">
        <v>297987</v>
      </c>
      <c r="J34" s="45">
        <v>520115.45</v>
      </c>
      <c r="K34" s="45">
        <v>573384.49</v>
      </c>
      <c r="L34" s="46">
        <v>11240.91</v>
      </c>
      <c r="M34" s="47">
        <f t="shared" si="6"/>
        <v>0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2.75">
      <c r="A35" s="38" t="s">
        <v>17</v>
      </c>
      <c r="B35" s="136">
        <f t="shared" si="4"/>
        <v>32092.68</v>
      </c>
      <c r="C35" s="40">
        <v>32092.68</v>
      </c>
      <c r="D35" s="41">
        <v>0</v>
      </c>
      <c r="E35" s="58">
        <v>32092.68</v>
      </c>
      <c r="F35" s="139">
        <v>0</v>
      </c>
      <c r="G35" s="39">
        <f t="shared" si="5"/>
        <v>0</v>
      </c>
      <c r="H35" s="44">
        <v>119179.68</v>
      </c>
      <c r="I35" s="45">
        <v>0</v>
      </c>
      <c r="J35" s="45">
        <v>0</v>
      </c>
      <c r="K35" s="45">
        <v>234546.13</v>
      </c>
      <c r="L35" s="46">
        <v>16938.37</v>
      </c>
      <c r="M35" s="39">
        <f>SUM(H35-E35)</f>
        <v>87087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2.75">
      <c r="A36" s="38" t="s">
        <v>18</v>
      </c>
      <c r="B36" s="136">
        <f t="shared" si="4"/>
        <v>102093.81</v>
      </c>
      <c r="C36" s="40">
        <v>-479976.93</v>
      </c>
      <c r="D36" s="41">
        <v>582070.74</v>
      </c>
      <c r="E36" s="59">
        <v>0</v>
      </c>
      <c r="F36" s="142">
        <v>50000</v>
      </c>
      <c r="G36" s="39">
        <f t="shared" si="5"/>
        <v>52093.81</v>
      </c>
      <c r="H36" s="60">
        <v>0</v>
      </c>
      <c r="I36" s="60">
        <v>220297</v>
      </c>
      <c r="J36" s="61">
        <v>673373.45</v>
      </c>
      <c r="K36" s="61">
        <v>276172.9</v>
      </c>
      <c r="L36" s="62">
        <v>184400.65</v>
      </c>
      <c r="M36" s="47">
        <f t="shared" si="6"/>
        <v>0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2.75">
      <c r="A37" s="38" t="s">
        <v>19</v>
      </c>
      <c r="B37" s="136">
        <f t="shared" si="4"/>
        <v>42568.63</v>
      </c>
      <c r="C37" s="40">
        <v>42568.63</v>
      </c>
      <c r="D37" s="41">
        <v>0</v>
      </c>
      <c r="E37" s="59">
        <v>0</v>
      </c>
      <c r="F37" s="142">
        <v>8000</v>
      </c>
      <c r="G37" s="39">
        <f t="shared" si="5"/>
        <v>34568.63</v>
      </c>
      <c r="H37" s="44">
        <v>0</v>
      </c>
      <c r="I37" s="44">
        <v>31000</v>
      </c>
      <c r="J37" s="45">
        <v>1150871.02</v>
      </c>
      <c r="K37" s="45">
        <v>286783.7</v>
      </c>
      <c r="L37" s="46">
        <v>31993.63</v>
      </c>
      <c r="M37" s="39">
        <f t="shared" si="6"/>
        <v>0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2.75">
      <c r="A38" s="38" t="s">
        <v>20</v>
      </c>
      <c r="B38" s="136">
        <f t="shared" si="4"/>
        <v>7086.92</v>
      </c>
      <c r="C38" s="40">
        <v>7086.92</v>
      </c>
      <c r="D38" s="41">
        <v>0</v>
      </c>
      <c r="E38" s="59">
        <v>0</v>
      </c>
      <c r="F38" s="142">
        <v>1400</v>
      </c>
      <c r="G38" s="39">
        <f t="shared" si="5"/>
        <v>5686.92</v>
      </c>
      <c r="H38" s="44">
        <v>0</v>
      </c>
      <c r="I38" s="44">
        <v>37200</v>
      </c>
      <c r="J38" s="45">
        <v>57631.3</v>
      </c>
      <c r="K38" s="45">
        <v>188991.98</v>
      </c>
      <c r="L38" s="63">
        <v>50092.91</v>
      </c>
      <c r="M38" s="39">
        <f t="shared" si="6"/>
        <v>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2.75">
      <c r="A39" s="55" t="s">
        <v>42</v>
      </c>
      <c r="B39" s="137">
        <f aca="true" t="shared" si="7" ref="B39:M39">SUM(B32:B38)</f>
        <v>515581.36999999994</v>
      </c>
      <c r="C39" s="50">
        <f t="shared" si="7"/>
        <v>-120782.16000000002</v>
      </c>
      <c r="D39" s="64">
        <f t="shared" si="7"/>
        <v>636363.53</v>
      </c>
      <c r="E39" s="65">
        <f t="shared" si="7"/>
        <v>32092.68</v>
      </c>
      <c r="F39" s="143">
        <f t="shared" si="7"/>
        <v>119003</v>
      </c>
      <c r="G39" s="67">
        <f t="shared" si="7"/>
        <v>364485.68999999994</v>
      </c>
      <c r="H39" s="68">
        <f t="shared" si="7"/>
        <v>119179.68</v>
      </c>
      <c r="I39" s="68">
        <f t="shared" si="7"/>
        <v>921242.9299999999</v>
      </c>
      <c r="J39" s="68">
        <f t="shared" si="7"/>
        <v>3134486.17</v>
      </c>
      <c r="K39" s="68">
        <f t="shared" si="7"/>
        <v>1923510.4999999998</v>
      </c>
      <c r="L39" s="66">
        <f t="shared" si="7"/>
        <v>425710.79000000004</v>
      </c>
      <c r="M39" s="67">
        <f t="shared" si="7"/>
        <v>87087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2.75">
      <c r="A40" s="38" t="s">
        <v>21</v>
      </c>
      <c r="B40" s="136">
        <f>SUM(C40:D40)</f>
        <v>184890.9</v>
      </c>
      <c r="C40" s="40">
        <v>184890.9</v>
      </c>
      <c r="D40" s="41">
        <v>0</v>
      </c>
      <c r="E40" s="59">
        <v>0</v>
      </c>
      <c r="F40" s="142">
        <v>95000</v>
      </c>
      <c r="G40" s="39">
        <f>SUM(B40-E40-F40)</f>
        <v>89890.9</v>
      </c>
      <c r="H40" s="44">
        <v>0</v>
      </c>
      <c r="I40" s="44">
        <v>17194</v>
      </c>
      <c r="J40" s="45">
        <v>328672.48</v>
      </c>
      <c r="K40" s="45">
        <v>121439.6</v>
      </c>
      <c r="L40" s="63">
        <v>54880.3</v>
      </c>
      <c r="M40" s="47">
        <f>SUM(H40+E40)</f>
        <v>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3.5" thickBot="1">
      <c r="A41" s="69" t="s">
        <v>43</v>
      </c>
      <c r="B41" s="137">
        <f aca="true" t="shared" si="8" ref="B41:M41">SUM(B40)</f>
        <v>184890.9</v>
      </c>
      <c r="C41" s="50">
        <f t="shared" si="8"/>
        <v>184890.9</v>
      </c>
      <c r="D41" s="64">
        <f t="shared" si="8"/>
        <v>0</v>
      </c>
      <c r="E41" s="52">
        <f t="shared" si="8"/>
        <v>0</v>
      </c>
      <c r="F41" s="140">
        <f t="shared" si="8"/>
        <v>95000</v>
      </c>
      <c r="G41" s="49">
        <f t="shared" si="8"/>
        <v>89890.9</v>
      </c>
      <c r="H41" s="52">
        <f t="shared" si="8"/>
        <v>0</v>
      </c>
      <c r="I41" s="57">
        <f t="shared" si="8"/>
        <v>17194</v>
      </c>
      <c r="J41" s="57">
        <f t="shared" si="8"/>
        <v>328672.48</v>
      </c>
      <c r="K41" s="57">
        <f t="shared" si="8"/>
        <v>121439.6</v>
      </c>
      <c r="L41" s="51">
        <f t="shared" si="8"/>
        <v>54880.3</v>
      </c>
      <c r="M41" s="49">
        <f t="shared" si="8"/>
        <v>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3.5" thickBot="1">
      <c r="A42" s="70" t="s">
        <v>44</v>
      </c>
      <c r="B42" s="138">
        <f aca="true" t="shared" si="9" ref="B42:M42">B29+B31+B39+B41</f>
        <v>1740887.91</v>
      </c>
      <c r="C42" s="72">
        <f t="shared" si="9"/>
        <v>832808.38</v>
      </c>
      <c r="D42" s="76">
        <f t="shared" si="9"/>
        <v>908079.53</v>
      </c>
      <c r="E42" s="72">
        <f t="shared" si="9"/>
        <v>32092.68</v>
      </c>
      <c r="F42" s="144">
        <f t="shared" si="9"/>
        <v>240702</v>
      </c>
      <c r="G42" s="71">
        <f t="shared" si="9"/>
        <v>1468093.23</v>
      </c>
      <c r="H42" s="72">
        <f t="shared" si="9"/>
        <v>119179.68</v>
      </c>
      <c r="I42" s="74">
        <f t="shared" si="9"/>
        <v>2174382.8499999996</v>
      </c>
      <c r="J42" s="74">
        <f t="shared" si="9"/>
        <v>7085723.950000001</v>
      </c>
      <c r="K42" s="74">
        <f t="shared" si="9"/>
        <v>6560269.459999999</v>
      </c>
      <c r="L42" s="73">
        <f t="shared" si="9"/>
        <v>858002.2200000001</v>
      </c>
      <c r="M42" s="71">
        <f t="shared" si="9"/>
        <v>87087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2.75">
      <c r="A43" s="36"/>
      <c r="B43" s="32"/>
      <c r="C43" s="7"/>
      <c r="D43" s="7"/>
      <c r="E43" s="7"/>
      <c r="F43" s="7"/>
      <c r="G43" s="32"/>
      <c r="H43" s="7"/>
      <c r="I43" s="7"/>
      <c r="J43" s="7"/>
      <c r="K43" s="7"/>
      <c r="L43" s="7"/>
      <c r="M43" s="9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2.75">
      <c r="A44" s="36"/>
      <c r="B44" s="32"/>
      <c r="C44" s="7"/>
      <c r="D44" s="7"/>
      <c r="E44" s="7"/>
      <c r="F44" s="7"/>
      <c r="G44" s="32"/>
      <c r="H44" s="7"/>
      <c r="I44" s="7"/>
      <c r="J44" s="7"/>
      <c r="K44" s="7"/>
      <c r="L44" s="7"/>
      <c r="M44" s="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7" spans="1:10" ht="15" customHeight="1">
      <c r="A47" s="184" t="s">
        <v>53</v>
      </c>
      <c r="B47" s="184"/>
      <c r="C47" s="184"/>
      <c r="D47" s="184"/>
      <c r="E47" s="184"/>
      <c r="F47" s="184"/>
      <c r="G47" s="184"/>
      <c r="H47" s="184"/>
      <c r="I47" s="184"/>
      <c r="J47" s="184"/>
    </row>
    <row r="48" ht="13.5" thickBot="1">
      <c r="J48" s="145" t="s">
        <v>22</v>
      </c>
    </row>
    <row r="49" spans="1:10" ht="12.75">
      <c r="A49" s="159"/>
      <c r="B49" s="77" t="s">
        <v>59</v>
      </c>
      <c r="C49" s="173" t="s">
        <v>23</v>
      </c>
      <c r="D49" s="174"/>
      <c r="E49" s="175" t="s">
        <v>24</v>
      </c>
      <c r="F49" s="176"/>
      <c r="G49" s="176"/>
      <c r="H49" s="176"/>
      <c r="I49" s="176"/>
      <c r="J49" s="177"/>
    </row>
    <row r="50" spans="1:10" ht="12.75">
      <c r="A50" s="160" t="s">
        <v>47</v>
      </c>
      <c r="B50" s="78" t="s">
        <v>60</v>
      </c>
      <c r="C50" s="103"/>
      <c r="D50" s="104"/>
      <c r="E50" s="79" t="s">
        <v>28</v>
      </c>
      <c r="F50" s="82" t="s">
        <v>51</v>
      </c>
      <c r="G50" s="81" t="s">
        <v>29</v>
      </c>
      <c r="H50" s="82" t="s">
        <v>51</v>
      </c>
      <c r="I50" s="82" t="s">
        <v>30</v>
      </c>
      <c r="J50" s="113" t="s">
        <v>50</v>
      </c>
    </row>
    <row r="51" spans="1:10" ht="12.75">
      <c r="A51" s="161"/>
      <c r="B51" s="78" t="s">
        <v>35</v>
      </c>
      <c r="C51" s="79" t="s">
        <v>27</v>
      </c>
      <c r="D51" s="80" t="s">
        <v>6</v>
      </c>
      <c r="E51" s="105" t="s">
        <v>49</v>
      </c>
      <c r="F51" s="114" t="s">
        <v>61</v>
      </c>
      <c r="G51" s="91" t="s">
        <v>37</v>
      </c>
      <c r="H51" s="114" t="s">
        <v>61</v>
      </c>
      <c r="I51" s="114" t="s">
        <v>29</v>
      </c>
      <c r="J51" s="93" t="s">
        <v>61</v>
      </c>
    </row>
    <row r="52" spans="1:10" ht="13.5" thickBot="1">
      <c r="A52" s="162"/>
      <c r="B52" s="84"/>
      <c r="C52" s="85"/>
      <c r="D52" s="86"/>
      <c r="E52" s="117" t="s">
        <v>48</v>
      </c>
      <c r="F52" s="88" t="s">
        <v>5</v>
      </c>
      <c r="G52" s="87"/>
      <c r="H52" s="88" t="s">
        <v>5</v>
      </c>
      <c r="I52" s="88"/>
      <c r="J52" s="118" t="s">
        <v>5</v>
      </c>
    </row>
    <row r="53" spans="1:10" ht="12.75">
      <c r="A53" s="163" t="s">
        <v>12</v>
      </c>
      <c r="B53" s="96">
        <f>SUM(C53:D53)</f>
        <v>911916.55</v>
      </c>
      <c r="C53" s="97">
        <v>638546.55</v>
      </c>
      <c r="D53" s="98">
        <v>273370</v>
      </c>
      <c r="E53" s="116" t="s">
        <v>39</v>
      </c>
      <c r="F53" s="119">
        <f>E53/B53%</f>
        <v>0</v>
      </c>
      <c r="G53" s="99">
        <v>1000</v>
      </c>
      <c r="H53" s="125">
        <f aca="true" t="shared" si="10" ref="H53:H67">G53/B53%</f>
        <v>0.10965915686035087</v>
      </c>
      <c r="I53" s="115">
        <f>SUM(B53-E53-G53)</f>
        <v>910916.55</v>
      </c>
      <c r="J53" s="131">
        <f aca="true" t="shared" si="11" ref="J53:J67">I53/B53%</f>
        <v>99.89034084313964</v>
      </c>
    </row>
    <row r="54" spans="1:10" ht="12.75">
      <c r="A54" s="164" t="s">
        <v>40</v>
      </c>
      <c r="B54" s="49">
        <f aca="true" t="shared" si="12" ref="B54:I54">SUM(B53)</f>
        <v>911916.55</v>
      </c>
      <c r="C54" s="50">
        <f t="shared" si="12"/>
        <v>638546.55</v>
      </c>
      <c r="D54" s="51">
        <f t="shared" si="12"/>
        <v>273370</v>
      </c>
      <c r="E54" s="106">
        <f t="shared" si="12"/>
        <v>0</v>
      </c>
      <c r="F54" s="135">
        <f aca="true" t="shared" si="13" ref="F54:F67">E54/B54%</f>
        <v>0</v>
      </c>
      <c r="G54" s="57">
        <f t="shared" si="12"/>
        <v>1000</v>
      </c>
      <c r="H54" s="126">
        <f t="shared" si="10"/>
        <v>0.10965915686035087</v>
      </c>
      <c r="I54" s="53">
        <f t="shared" si="12"/>
        <v>910916.55</v>
      </c>
      <c r="J54" s="132">
        <f t="shared" si="11"/>
        <v>99.89034084313964</v>
      </c>
    </row>
    <row r="55" spans="1:10" ht="12.75">
      <c r="A55" s="19" t="s">
        <v>13</v>
      </c>
      <c r="B55" s="39">
        <f>SUM(C55:D55)</f>
        <v>128499.09</v>
      </c>
      <c r="C55" s="40">
        <v>130153.09</v>
      </c>
      <c r="D55" s="41">
        <v>-1654</v>
      </c>
      <c r="E55" s="107">
        <v>0</v>
      </c>
      <c r="F55" s="121">
        <f t="shared" si="13"/>
        <v>0</v>
      </c>
      <c r="G55" s="43">
        <v>25699</v>
      </c>
      <c r="H55" s="125">
        <f t="shared" si="10"/>
        <v>19.999363419616433</v>
      </c>
      <c r="I55" s="102">
        <f>SUM(B55-E55-G55)</f>
        <v>102800.09</v>
      </c>
      <c r="J55" s="131">
        <f t="shared" si="11"/>
        <v>80.00063658038356</v>
      </c>
    </row>
    <row r="56" spans="1:10" ht="12.75">
      <c r="A56" s="165" t="s">
        <v>41</v>
      </c>
      <c r="B56" s="49">
        <f aca="true" t="shared" si="14" ref="B56:I56">SUM(B55)</f>
        <v>128499.09</v>
      </c>
      <c r="C56" s="50">
        <f t="shared" si="14"/>
        <v>130153.09</v>
      </c>
      <c r="D56" s="51">
        <f t="shared" si="14"/>
        <v>-1654</v>
      </c>
      <c r="E56" s="50">
        <f t="shared" si="14"/>
        <v>0</v>
      </c>
      <c r="F56" s="121">
        <f t="shared" si="13"/>
        <v>0</v>
      </c>
      <c r="G56" s="57">
        <f t="shared" si="14"/>
        <v>25699</v>
      </c>
      <c r="H56" s="126">
        <f t="shared" si="10"/>
        <v>19.999363419616433</v>
      </c>
      <c r="I56" s="53">
        <f t="shared" si="14"/>
        <v>102800.09</v>
      </c>
      <c r="J56" s="132">
        <f t="shared" si="11"/>
        <v>80.00063658038356</v>
      </c>
    </row>
    <row r="57" spans="1:10" ht="12.75">
      <c r="A57" s="19" t="s">
        <v>14</v>
      </c>
      <c r="B57" s="39">
        <f aca="true" t="shared" si="15" ref="B57:B63">SUM(C57:D57)</f>
        <v>118955</v>
      </c>
      <c r="C57" s="40">
        <v>118822</v>
      </c>
      <c r="D57" s="41">
        <v>133</v>
      </c>
      <c r="E57" s="108" t="s">
        <v>39</v>
      </c>
      <c r="F57" s="121">
        <f t="shared" si="13"/>
        <v>0</v>
      </c>
      <c r="G57" s="43">
        <v>24000</v>
      </c>
      <c r="H57" s="125">
        <f t="shared" si="10"/>
        <v>20.175696692026396</v>
      </c>
      <c r="I57" s="102">
        <f aca="true" t="shared" si="16" ref="I57:I63">SUM(B57-E57-G57)</f>
        <v>94955</v>
      </c>
      <c r="J57" s="131">
        <f t="shared" si="11"/>
        <v>79.82430330797361</v>
      </c>
    </row>
    <row r="58" spans="1:10" ht="12.75">
      <c r="A58" s="19" t="s">
        <v>15</v>
      </c>
      <c r="B58" s="39">
        <f t="shared" si="15"/>
        <v>67921.38</v>
      </c>
      <c r="C58" s="40">
        <v>13761.59</v>
      </c>
      <c r="D58" s="41">
        <v>54159.79</v>
      </c>
      <c r="E58" s="108" t="s">
        <v>39</v>
      </c>
      <c r="F58" s="121">
        <f t="shared" si="13"/>
        <v>0</v>
      </c>
      <c r="G58" s="100">
        <v>13590</v>
      </c>
      <c r="H58" s="127">
        <f t="shared" si="10"/>
        <v>20.008427390609555</v>
      </c>
      <c r="I58" s="102">
        <f t="shared" si="16"/>
        <v>54331.380000000005</v>
      </c>
      <c r="J58" s="131">
        <f t="shared" si="11"/>
        <v>79.99157260939046</v>
      </c>
    </row>
    <row r="59" spans="1:10" ht="12.75">
      <c r="A59" s="19" t="s">
        <v>16</v>
      </c>
      <c r="B59" s="39">
        <f t="shared" si="15"/>
        <v>144862.86</v>
      </c>
      <c r="C59" s="40">
        <v>144862.86</v>
      </c>
      <c r="D59" s="41">
        <v>0</v>
      </c>
      <c r="E59" s="108" t="s">
        <v>39</v>
      </c>
      <c r="F59" s="121">
        <f t="shared" si="13"/>
        <v>0</v>
      </c>
      <c r="G59" s="100">
        <v>22013</v>
      </c>
      <c r="H59" s="127">
        <f t="shared" si="10"/>
        <v>15.195751347170699</v>
      </c>
      <c r="I59" s="102">
        <f t="shared" si="16"/>
        <v>122849.85999999999</v>
      </c>
      <c r="J59" s="131">
        <f t="shared" si="11"/>
        <v>84.8042486528293</v>
      </c>
    </row>
    <row r="60" spans="1:10" ht="12.75">
      <c r="A60" s="19" t="s">
        <v>17</v>
      </c>
      <c r="B60" s="39">
        <f t="shared" si="15"/>
        <v>32092.68</v>
      </c>
      <c r="C60" s="40">
        <v>32092.68</v>
      </c>
      <c r="D60" s="41">
        <v>0</v>
      </c>
      <c r="E60" s="109">
        <v>32092.68</v>
      </c>
      <c r="F60" s="122">
        <f t="shared" si="13"/>
        <v>100</v>
      </c>
      <c r="G60" s="100">
        <v>0</v>
      </c>
      <c r="H60" s="127">
        <f t="shared" si="10"/>
        <v>0</v>
      </c>
      <c r="I60" s="102">
        <f t="shared" si="16"/>
        <v>0</v>
      </c>
      <c r="J60" s="131">
        <f t="shared" si="11"/>
        <v>0</v>
      </c>
    </row>
    <row r="61" spans="1:10" ht="12.75">
      <c r="A61" s="19" t="s">
        <v>18</v>
      </c>
      <c r="B61" s="39">
        <f t="shared" si="15"/>
        <v>102093.81</v>
      </c>
      <c r="C61" s="40">
        <v>-479976.93</v>
      </c>
      <c r="D61" s="41">
        <v>582070.74</v>
      </c>
      <c r="E61" s="40">
        <v>0</v>
      </c>
      <c r="F61" s="121">
        <f t="shared" si="13"/>
        <v>0</v>
      </c>
      <c r="G61" s="100">
        <v>50000</v>
      </c>
      <c r="H61" s="127">
        <f t="shared" si="10"/>
        <v>48.974565647026004</v>
      </c>
      <c r="I61" s="102">
        <f t="shared" si="16"/>
        <v>52093.81</v>
      </c>
      <c r="J61" s="131">
        <f t="shared" si="11"/>
        <v>51.025434352973996</v>
      </c>
    </row>
    <row r="62" spans="1:10" ht="12.75">
      <c r="A62" s="19" t="s">
        <v>19</v>
      </c>
      <c r="B62" s="39">
        <f t="shared" si="15"/>
        <v>42568.63</v>
      </c>
      <c r="C62" s="40">
        <v>42568.63</v>
      </c>
      <c r="D62" s="41">
        <v>0</v>
      </c>
      <c r="E62" s="40">
        <v>0</v>
      </c>
      <c r="F62" s="121">
        <f t="shared" si="13"/>
        <v>0</v>
      </c>
      <c r="G62" s="100">
        <v>8000</v>
      </c>
      <c r="H62" s="127">
        <f t="shared" si="10"/>
        <v>18.79318173969893</v>
      </c>
      <c r="I62" s="102">
        <f t="shared" si="16"/>
        <v>34568.63</v>
      </c>
      <c r="J62" s="131">
        <f t="shared" si="11"/>
        <v>81.20681826030108</v>
      </c>
    </row>
    <row r="63" spans="1:10" ht="12.75">
      <c r="A63" s="19" t="s">
        <v>20</v>
      </c>
      <c r="B63" s="39">
        <f t="shared" si="15"/>
        <v>7086.92</v>
      </c>
      <c r="C63" s="40">
        <v>7086.92</v>
      </c>
      <c r="D63" s="41">
        <v>0</v>
      </c>
      <c r="E63" s="40">
        <v>0</v>
      </c>
      <c r="F63" s="121">
        <f t="shared" si="13"/>
        <v>0</v>
      </c>
      <c r="G63" s="100">
        <v>1400</v>
      </c>
      <c r="H63" s="127">
        <f t="shared" si="10"/>
        <v>19.75470303037144</v>
      </c>
      <c r="I63" s="102">
        <f t="shared" si="16"/>
        <v>5686.92</v>
      </c>
      <c r="J63" s="131">
        <f t="shared" si="11"/>
        <v>80.24529696962855</v>
      </c>
    </row>
    <row r="64" spans="1:10" ht="12.75">
      <c r="A64" s="165" t="s">
        <v>42</v>
      </c>
      <c r="B64" s="49">
        <f aca="true" t="shared" si="17" ref="B64:I64">SUM(B57:B63)</f>
        <v>515581.27999999997</v>
      </c>
      <c r="C64" s="50">
        <f t="shared" si="17"/>
        <v>-120782.25000000004</v>
      </c>
      <c r="D64" s="64">
        <f t="shared" si="17"/>
        <v>636363.53</v>
      </c>
      <c r="E64" s="110">
        <f t="shared" si="17"/>
        <v>32092.68</v>
      </c>
      <c r="F64" s="120">
        <f t="shared" si="13"/>
        <v>6.224562691647765</v>
      </c>
      <c r="G64" s="101">
        <f t="shared" si="17"/>
        <v>119003</v>
      </c>
      <c r="H64" s="128">
        <f t="shared" si="10"/>
        <v>23.08132676966084</v>
      </c>
      <c r="I64" s="101">
        <f t="shared" si="17"/>
        <v>364485.6</v>
      </c>
      <c r="J64" s="132">
        <f t="shared" si="11"/>
        <v>70.69411053869139</v>
      </c>
    </row>
    <row r="65" spans="1:10" ht="12.75">
      <c r="A65" s="19" t="s">
        <v>21</v>
      </c>
      <c r="B65" s="39">
        <f>SUM(C65:D65)</f>
        <v>184890.9</v>
      </c>
      <c r="C65" s="40">
        <v>184890.9</v>
      </c>
      <c r="D65" s="41">
        <v>0</v>
      </c>
      <c r="E65" s="40">
        <v>0</v>
      </c>
      <c r="F65" s="121">
        <f t="shared" si="13"/>
        <v>0</v>
      </c>
      <c r="G65" s="100">
        <v>95000</v>
      </c>
      <c r="H65" s="127">
        <f t="shared" si="10"/>
        <v>51.3816526394755</v>
      </c>
      <c r="I65" s="102">
        <f>SUM(B65-E65-G65)</f>
        <v>89890.9</v>
      </c>
      <c r="J65" s="131">
        <f t="shared" si="11"/>
        <v>48.6183473605245</v>
      </c>
    </row>
    <row r="66" spans="1:10" ht="13.5" thickBot="1">
      <c r="A66" s="166" t="s">
        <v>43</v>
      </c>
      <c r="B66" s="49">
        <f aca="true" t="shared" si="18" ref="B66:I66">SUM(B65)</f>
        <v>184890.9</v>
      </c>
      <c r="C66" s="50">
        <f t="shared" si="18"/>
        <v>184890.9</v>
      </c>
      <c r="D66" s="64">
        <f t="shared" si="18"/>
        <v>0</v>
      </c>
      <c r="E66" s="111">
        <f t="shared" si="18"/>
        <v>0</v>
      </c>
      <c r="F66" s="123">
        <f t="shared" si="13"/>
        <v>0</v>
      </c>
      <c r="G66" s="112">
        <f t="shared" si="18"/>
        <v>95000</v>
      </c>
      <c r="H66" s="129">
        <f t="shared" si="10"/>
        <v>51.3816526394755</v>
      </c>
      <c r="I66" s="112">
        <f t="shared" si="18"/>
        <v>89890.9</v>
      </c>
      <c r="J66" s="133">
        <f t="shared" si="11"/>
        <v>48.6183473605245</v>
      </c>
    </row>
    <row r="67" spans="1:10" ht="13.5" thickBot="1">
      <c r="A67" s="167" t="s">
        <v>44</v>
      </c>
      <c r="B67" s="71">
        <f aca="true" t="shared" si="19" ref="B67:I67">B54+B56+B64+B66</f>
        <v>1740887.8199999998</v>
      </c>
      <c r="C67" s="72">
        <f t="shared" si="19"/>
        <v>832808.29</v>
      </c>
      <c r="D67" s="76">
        <f t="shared" si="19"/>
        <v>908079.53</v>
      </c>
      <c r="E67" s="72">
        <f t="shared" si="19"/>
        <v>32092.68</v>
      </c>
      <c r="F67" s="124">
        <f t="shared" si="13"/>
        <v>1.84346628377238</v>
      </c>
      <c r="G67" s="74">
        <f t="shared" si="19"/>
        <v>240702</v>
      </c>
      <c r="H67" s="130">
        <f t="shared" si="10"/>
        <v>13.826393477783078</v>
      </c>
      <c r="I67" s="74">
        <f t="shared" si="19"/>
        <v>1468093.14</v>
      </c>
      <c r="J67" s="134">
        <f t="shared" si="11"/>
        <v>84.33014023844454</v>
      </c>
    </row>
    <row r="68" spans="1:10" ht="12.75">
      <c r="A68" s="36"/>
      <c r="B68" s="32"/>
      <c r="C68" s="7"/>
      <c r="D68" s="7"/>
      <c r="E68" s="7"/>
      <c r="F68" s="7"/>
      <c r="G68" s="7"/>
      <c r="H68" s="7"/>
      <c r="I68" s="32"/>
      <c r="J68" s="7"/>
    </row>
  </sheetData>
  <mergeCells count="14">
    <mergeCell ref="H7:J7"/>
    <mergeCell ref="C49:D49"/>
    <mergeCell ref="E49:J49"/>
    <mergeCell ref="A47:J47"/>
    <mergeCell ref="M25:M27"/>
    <mergeCell ref="L1:M1"/>
    <mergeCell ref="L2:M2"/>
    <mergeCell ref="A23:I23"/>
    <mergeCell ref="C25:D25"/>
    <mergeCell ref="E25:G25"/>
    <mergeCell ref="H25:L25"/>
    <mergeCell ref="A3:J3"/>
    <mergeCell ref="C7:D7"/>
    <mergeCell ref="F7:G7"/>
  </mergeCells>
  <printOptions/>
  <pageMargins left="0.75" right="0.75" top="1" bottom="1" header="0.4921259845" footer="0.4921259845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jakoubkova</cp:lastModifiedBy>
  <cp:lastPrinted>2007-03-14T16:10:05Z</cp:lastPrinted>
  <dcterms:created xsi:type="dcterms:W3CDTF">2005-05-05T05:50:46Z</dcterms:created>
  <dcterms:modified xsi:type="dcterms:W3CDTF">2007-03-16T07:06:24Z</dcterms:modified>
  <cp:category/>
  <cp:version/>
  <cp:contentType/>
  <cp:contentStatus/>
</cp:coreProperties>
</file>